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6461\Desktop\【板柳町】令和5年度分　地方公会計財務書類作成業務\７．分析資料及び活用資料\"/>
    </mc:Choice>
  </mc:AlternateContent>
  <xr:revisionPtr revIDLastSave="0" documentId="13_ncr:1_{A6B6A1FB-B51F-4C46-8CB6-4F237DD8956E}" xr6:coauthVersionLast="47" xr6:coauthVersionMax="47" xr10:uidLastSave="{00000000-0000-0000-0000-000000000000}"/>
  <bookViews>
    <workbookView xWindow="57480" yWindow="16140" windowWidth="29040" windowHeight="15720" firstSheet="40" activeTab="45" xr2:uid="{152DB072-F557-4DE7-8BED-AA0066BEC165}"/>
  </bookViews>
  <sheets>
    <sheet name="表紙" sheetId="49" r:id="rId1"/>
    <sheet name="貸借対照表(一般)" sheetId="65" r:id="rId2"/>
    <sheet name="行政コスト計算書(一般)" sheetId="66" r:id="rId3"/>
    <sheet name="純資産変動計算書(一般)" sheetId="67" r:id="rId4"/>
    <sheet name="資金収支計算書(一般)" sheetId="68" r:id="rId5"/>
    <sheet name="注記（一般）" sheetId="19" r:id="rId6"/>
    <sheet name="有形固定資産（一般）" sheetId="1" r:id="rId7"/>
    <sheet name="投資及び出資金の明細（一般）" sheetId="2" r:id="rId8"/>
    <sheet name="基金の明細（一般）" sheetId="3" r:id="rId9"/>
    <sheet name="貸付金の明細（一般）" sheetId="4" r:id="rId10"/>
    <sheet name="長期延滞債権の明細（一般）" sheetId="5" r:id="rId11"/>
    <sheet name="未収金の明細（一般）" sheetId="6" r:id="rId12"/>
    <sheet name="地方債等（借入先別）の明細（一般）" sheetId="8" r:id="rId13"/>
    <sheet name="地方債等（利率別）の明細（一般）" sheetId="9" r:id="rId14"/>
    <sheet name="地方債等（返済期間別）の明細（一般）" sheetId="10" r:id="rId15"/>
    <sheet name="特定の契約条項が付された地方債等の概要（一般）" sheetId="77" r:id="rId16"/>
    <sheet name="引当金の明細（一般）" sheetId="11" r:id="rId17"/>
    <sheet name="補助金等の明細（一般）" sheetId="14" r:id="rId18"/>
    <sheet name="財源の明細（一般）" sheetId="12" r:id="rId19"/>
    <sheet name="財源情報の明細（一般）" sheetId="13" r:id="rId20"/>
    <sheet name="資金の明細（一般）" sheetId="7" r:id="rId21"/>
    <sheet name="貸借対照表(全体)" sheetId="69" r:id="rId22"/>
    <sheet name="行政コスト計算書(全体)" sheetId="70" r:id="rId23"/>
    <sheet name="純資産変動計算書(全体)" sheetId="71" r:id="rId24"/>
    <sheet name="資金収支計算書(全体)" sheetId="72" r:id="rId25"/>
    <sheet name="注記（全体）" sheetId="48" r:id="rId26"/>
    <sheet name="有形固定資産（全体）" sheetId="25" r:id="rId27"/>
    <sheet name="投資及び出資金の明細（全体）" sheetId="26" r:id="rId28"/>
    <sheet name="基金の明細（全体）" sheetId="27" r:id="rId29"/>
    <sheet name="貸付金の明細（全体）" sheetId="28" r:id="rId30"/>
    <sheet name="長期延滞債権の明細（全体）" sheetId="29" r:id="rId31"/>
    <sheet name="未収金の明細 （全体）" sheetId="30" r:id="rId32"/>
    <sheet name="地方債等（借入先別）の明細（全体）" sheetId="31" r:id="rId33"/>
    <sheet name="地方債等（利率別）の明細（全体）" sheetId="32" r:id="rId34"/>
    <sheet name="地方債等（返済期間別）の明細（全体）" sheetId="33" r:id="rId35"/>
    <sheet name="特定の契約条項が付された地方債等の概要 (全体)" sheetId="52" r:id="rId36"/>
    <sheet name="引当金の明細 （全体）" sheetId="34" r:id="rId37"/>
    <sheet name="補助金等の明細 （全体）" sheetId="36" r:id="rId38"/>
    <sheet name="財源の明細（全体）" sheetId="86" r:id="rId39"/>
    <sheet name="資金の明細（全体）" sheetId="37" r:id="rId40"/>
    <sheet name="貸借対照表(連結)" sheetId="73" r:id="rId41"/>
    <sheet name="行政コスト計算書(連結)" sheetId="74" r:id="rId42"/>
    <sheet name="純資産変動計算書(連結)" sheetId="75" r:id="rId43"/>
    <sheet name="資金収支計算書(連結)" sheetId="76" r:id="rId44"/>
    <sheet name="有形固定資産(連結)" sheetId="50" r:id="rId45"/>
    <sheet name="連結精算表（貸借）" sheetId="44" r:id="rId46"/>
    <sheet name="連結精算表（行政）" sheetId="45" r:id="rId47"/>
    <sheet name="連結精算表（純資）" sheetId="46" r:id="rId48"/>
    <sheet name="連結精算表（資金）" sheetId="47" r:id="rId49"/>
    <sheet name="注記（連結）" sheetId="78" r:id="rId50"/>
    <sheet name="投資及び出資金の明細（連結）" sheetId="79" r:id="rId51"/>
    <sheet name="基金の明細（連結）" sheetId="80" r:id="rId52"/>
    <sheet name="貸付金の明細（連結）" sheetId="81" r:id="rId53"/>
    <sheet name="長期延滞債権の明細（連結）" sheetId="82" r:id="rId54"/>
    <sheet name="未収金の明細 （連結）" sheetId="83" r:id="rId55"/>
    <sheet name="引当金の明細 （連結）" sheetId="84" r:id="rId56"/>
    <sheet name="補助金等の明細 （連結）" sheetId="85" r:id="rId57"/>
    <sheet name="財源の明細（連結）" sheetId="35" r:id="rId58"/>
    <sheet name="資金の明細（連結）" sheetId="87" r:id="rId59"/>
  </sheets>
  <definedNames>
    <definedName name="_xlnm.Print_Area" localSheetId="36">'引当金の明細 （全体）'!$A$1:$F$12</definedName>
    <definedName name="_xlnm.Print_Area" localSheetId="55">'引当金の明細 （連結）'!$A$1:$F$12</definedName>
    <definedName name="_xlnm.Print_Area" localSheetId="8">'基金の明細（一般）'!$A$1:$G$13</definedName>
    <definedName name="_xlnm.Print_Area" localSheetId="18">'財源の明細（一般）'!$A$1:$E$32</definedName>
    <definedName name="_xlnm.Print_Area" localSheetId="38">'財源の明細（全体）'!$A$1:$E$80</definedName>
    <definedName name="_xlnm.Print_Area" localSheetId="57">'財源の明細（連結）'!$A$1:$E$111</definedName>
    <definedName name="_xlnm.Print_Area" localSheetId="9">'貸付金の明細（一般）'!$A$1:$F$8</definedName>
    <definedName name="_xlnm.Print_Area" localSheetId="34">'地方債等（返済期間別）の明細（全体）'!$A$1:$J$6</definedName>
    <definedName name="_xlnm.Print_Area" localSheetId="33">'地方債等（利率別）の明細（全体）'!$A$1:$H$6</definedName>
    <definedName name="_xlnm.Print_Area" localSheetId="5">'注記（一般）'!$A$1:$O$146</definedName>
    <definedName name="_xlnm.Print_Area" localSheetId="25">'注記（全体）'!$A$1:$F$75</definedName>
    <definedName name="_xlnm.Print_Area" localSheetId="49">'注記（連結）'!$A$1:$E$89</definedName>
    <definedName name="_xlnm.Print_Area" localSheetId="10">'長期延滞債権の明細（一般）'!$A$1:$C$22</definedName>
    <definedName name="_xlnm.Print_Area" localSheetId="7">'投資及び出資金の明細（一般）'!$A$1:$K$32</definedName>
    <definedName name="_xlnm.Print_Area" localSheetId="17">'補助金等の明細（一般）'!$A$1:$E$31</definedName>
    <definedName name="_xlnm.Print_Area" localSheetId="11">'未収金の明細（一般）'!$A$1:$C$22</definedName>
    <definedName name="_xlnm.Print_Area" localSheetId="6">'有形固定資産（一般）'!$A$1:$L$45</definedName>
    <definedName name="_xlnm.Print_Area" localSheetId="26">'有形固定資産（全体）'!$A$1:$N$44</definedName>
    <definedName name="_xlnm.Print_Area" localSheetId="44">'有形固定資産(連結)'!$A$1:$M$44</definedName>
    <definedName name="_xlnm.Print_Titles" localSheetId="57">'財源の明細（連結）'!$5:$5</definedName>
    <definedName name="_xlnm.Print_Titles" localSheetId="46">'連結精算表（行政）'!$A:$A,'連結精算表（行政）'!$2:$2</definedName>
    <definedName name="_xlnm.Print_Titles" localSheetId="48">'連結精算表（資金）'!$A:$A,'連結精算表（資金）'!$2:$2</definedName>
    <definedName name="_xlnm.Print_Titles" localSheetId="47">'連結精算表（純資）'!$A:$A,'連結精算表（純資）'!$2:$2</definedName>
    <definedName name="_xlnm.Print_Titles" localSheetId="45">'連結精算表（貸借）'!$A:$A,'連結精算表（貸借）'!$2:$2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2" l="1"/>
  <c r="E32" i="12" s="1"/>
  <c r="B22" i="6"/>
  <c r="B23" i="87" l="1"/>
  <c r="B43" i="83"/>
  <c r="B42" i="83"/>
  <c r="C35" i="82"/>
  <c r="B35" i="82"/>
  <c r="F42" i="80"/>
  <c r="E111" i="35"/>
  <c r="E103" i="35"/>
  <c r="E110" i="35"/>
  <c r="E20" i="35"/>
  <c r="E88" i="35"/>
  <c r="D67" i="85"/>
  <c r="D9" i="85"/>
  <c r="D57" i="36"/>
  <c r="D66" i="85"/>
  <c r="D46" i="85"/>
  <c r="D41" i="85"/>
  <c r="D37" i="85"/>
  <c r="D30" i="85"/>
  <c r="C21" i="80" l="1"/>
  <c r="B21" i="80"/>
  <c r="J20" i="50" l="1"/>
  <c r="J3" i="50"/>
  <c r="J4" i="50"/>
  <c r="D3" i="50"/>
  <c r="D20" i="50" s="1"/>
  <c r="D13" i="50"/>
  <c r="D11" i="34"/>
  <c r="F11" i="34"/>
  <c r="B14" i="37" l="1"/>
  <c r="E72" i="86"/>
  <c r="E28" i="86"/>
  <c r="E27" i="86"/>
  <c r="E57" i="86"/>
  <c r="E56" i="86"/>
  <c r="E52" i="86"/>
  <c r="D30" i="36"/>
  <c r="D37" i="36" l="1"/>
  <c r="I6" i="33" l="1"/>
  <c r="C24" i="31"/>
  <c r="B15" i="31"/>
  <c r="B22" i="31" l="1"/>
  <c r="D24" i="31"/>
  <c r="E24" i="31"/>
  <c r="F24" i="31"/>
  <c r="G24" i="31"/>
  <c r="H24" i="31"/>
  <c r="I24" i="31"/>
  <c r="J24" i="31"/>
  <c r="K24" i="31"/>
  <c r="C38" i="30"/>
  <c r="B38" i="30"/>
  <c r="B33" i="30"/>
  <c r="C35" i="29"/>
  <c r="B35" i="29"/>
  <c r="B11" i="87" l="1"/>
  <c r="E26" i="12"/>
  <c r="E19" i="12"/>
  <c r="E20" i="12"/>
  <c r="C20" i="8" l="1"/>
  <c r="B8" i="8"/>
  <c r="C9" i="6"/>
  <c r="C21" i="6"/>
  <c r="H23" i="2"/>
  <c r="H24" i="2"/>
  <c r="H25" i="2"/>
  <c r="H26" i="2"/>
  <c r="H27" i="2"/>
  <c r="H28" i="2"/>
  <c r="H29" i="2"/>
  <c r="H30" i="2"/>
  <c r="H31" i="2"/>
  <c r="H22" i="2"/>
  <c r="L42" i="1" l="1"/>
  <c r="C42" i="83"/>
  <c r="F24" i="80" l="1"/>
  <c r="F28" i="80"/>
  <c r="F30" i="80"/>
  <c r="F31" i="80"/>
  <c r="F35" i="80"/>
  <c r="F36" i="80"/>
  <c r="F38" i="80"/>
  <c r="F39" i="80"/>
  <c r="J19" i="50" l="1"/>
  <c r="J18" i="50"/>
  <c r="J17" i="50"/>
  <c r="J16" i="50"/>
  <c r="J15" i="50"/>
  <c r="J14" i="50"/>
  <c r="J5" i="50"/>
  <c r="J6" i="50"/>
  <c r="J7" i="50"/>
  <c r="J8" i="50"/>
  <c r="J9" i="50"/>
  <c r="J10" i="50"/>
  <c r="J11" i="50"/>
  <c r="J12" i="50"/>
  <c r="H3" i="50"/>
  <c r="G3" i="50"/>
  <c r="H13" i="50"/>
  <c r="G13" i="50"/>
  <c r="J13" i="50" l="1"/>
  <c r="G20" i="50"/>
  <c r="H20" i="50"/>
  <c r="A6" i="33" l="1"/>
  <c r="A6" i="32"/>
  <c r="B11" i="79"/>
  <c r="E20" i="86" l="1"/>
  <c r="B8" i="31" l="1"/>
  <c r="F10" i="34"/>
  <c r="A6" i="9" l="1"/>
  <c r="F7" i="4" l="1"/>
  <c r="C9" i="2" l="1"/>
  <c r="E77" i="86" l="1"/>
  <c r="E74" i="86"/>
  <c r="E73" i="86"/>
  <c r="E69" i="86"/>
  <c r="E66" i="86"/>
  <c r="E63" i="86"/>
  <c r="E76" i="86"/>
  <c r="E55" i="86"/>
  <c r="E51" i="86"/>
  <c r="E49" i="86"/>
  <c r="E47" i="86"/>
  <c r="E45" i="86"/>
  <c r="E41" i="86"/>
  <c r="E36" i="86"/>
  <c r="E32" i="86"/>
  <c r="E26" i="86"/>
  <c r="E23" i="86"/>
  <c r="E70" i="86" l="1"/>
  <c r="E71" i="86" s="1"/>
  <c r="E78" i="86"/>
  <c r="E75" i="86"/>
  <c r="E58" i="86"/>
  <c r="E59" i="86" s="1"/>
  <c r="E60" i="86" s="1"/>
  <c r="E79" i="86" l="1"/>
  <c r="E80" i="86"/>
  <c r="E100" i="35"/>
  <c r="E97" i="35"/>
  <c r="E94" i="35"/>
  <c r="E80" i="35"/>
  <c r="E83" i="35"/>
  <c r="D64" i="85"/>
  <c r="D56" i="85"/>
  <c r="D53" i="85"/>
  <c r="D50" i="85"/>
  <c r="D48" i="85"/>
  <c r="B12" i="84"/>
  <c r="F10" i="84"/>
  <c r="F12" i="84" s="1"/>
  <c r="C9" i="83"/>
  <c r="B9" i="83"/>
  <c r="C9" i="82"/>
  <c r="B9" i="82"/>
  <c r="B36" i="82" s="1"/>
  <c r="E8" i="81"/>
  <c r="D8" i="81"/>
  <c r="C8" i="81"/>
  <c r="B8" i="81"/>
  <c r="F41" i="80"/>
  <c r="F26" i="80"/>
  <c r="F21" i="80"/>
  <c r="F19" i="80"/>
  <c r="E90" i="35" l="1"/>
  <c r="E101" i="35"/>
  <c r="E102" i="35" s="1"/>
  <c r="C43" i="83"/>
  <c r="C36" i="82"/>
  <c r="E42" i="80"/>
  <c r="D42" i="80"/>
  <c r="C42" i="80"/>
  <c r="B42" i="80"/>
  <c r="F17" i="80"/>
  <c r="F15" i="80"/>
  <c r="F13" i="80"/>
  <c r="F12" i="80"/>
  <c r="F11" i="80"/>
  <c r="F10" i="80"/>
  <c r="F9" i="80"/>
  <c r="F8" i="80"/>
  <c r="F7" i="80"/>
  <c r="B18" i="79"/>
  <c r="I32" i="79"/>
  <c r="F32" i="79"/>
  <c r="D32" i="79"/>
  <c r="C32" i="79"/>
  <c r="B32" i="79"/>
  <c r="J31" i="79"/>
  <c r="G31" i="79"/>
  <c r="E31" i="79"/>
  <c r="J30" i="79"/>
  <c r="G30" i="79"/>
  <c r="E30" i="79"/>
  <c r="J29" i="79"/>
  <c r="G29" i="79"/>
  <c r="E29" i="79"/>
  <c r="J28" i="79"/>
  <c r="G28" i="79"/>
  <c r="E28" i="79"/>
  <c r="J27" i="79"/>
  <c r="G27" i="79"/>
  <c r="E27" i="79"/>
  <c r="J26" i="79"/>
  <c r="G26" i="79"/>
  <c r="E26" i="79"/>
  <c r="J25" i="79"/>
  <c r="G25" i="79"/>
  <c r="E25" i="79"/>
  <c r="J24" i="79"/>
  <c r="G24" i="79"/>
  <c r="E24" i="79"/>
  <c r="J23" i="79"/>
  <c r="G23" i="79"/>
  <c r="E23" i="79"/>
  <c r="J22" i="79"/>
  <c r="G22" i="79"/>
  <c r="E22" i="79"/>
  <c r="H22" i="79" s="1"/>
  <c r="J18" i="79"/>
  <c r="I18" i="79"/>
  <c r="F18" i="79"/>
  <c r="D18" i="79"/>
  <c r="C18" i="79"/>
  <c r="F8" i="79"/>
  <c r="D8" i="79"/>
  <c r="F7" i="79"/>
  <c r="D7" i="79"/>
  <c r="F8" i="2"/>
  <c r="F7" i="2"/>
  <c r="D8" i="2"/>
  <c r="G8" i="2" s="1"/>
  <c r="D7" i="2"/>
  <c r="G7" i="2" s="1"/>
  <c r="E9" i="2"/>
  <c r="H9" i="2"/>
  <c r="B9" i="2"/>
  <c r="B9" i="31"/>
  <c r="B10" i="31"/>
  <c r="B11" i="31"/>
  <c r="B12" i="31"/>
  <c r="B13" i="31"/>
  <c r="B16" i="31"/>
  <c r="B17" i="31"/>
  <c r="B19" i="31"/>
  <c r="B20" i="31"/>
  <c r="B21" i="31"/>
  <c r="B23" i="31"/>
  <c r="B14" i="31"/>
  <c r="D11" i="79" l="1"/>
  <c r="B24" i="31"/>
  <c r="E91" i="35"/>
  <c r="H31" i="79"/>
  <c r="G9" i="2"/>
  <c r="F11" i="79"/>
  <c r="G7" i="79"/>
  <c r="H30" i="79"/>
  <c r="G8" i="79"/>
  <c r="J32" i="79"/>
  <c r="H24" i="79"/>
  <c r="H28" i="79"/>
  <c r="E18" i="79"/>
  <c r="H23" i="79"/>
  <c r="H27" i="79"/>
  <c r="H18" i="79"/>
  <c r="E32" i="79"/>
  <c r="H26" i="79"/>
  <c r="H25" i="79"/>
  <c r="H29" i="79"/>
  <c r="F9" i="2"/>
  <c r="D9" i="2"/>
  <c r="G11" i="79" l="1"/>
  <c r="H32" i="79"/>
  <c r="A6" i="10"/>
  <c r="E32" i="35" l="1"/>
  <c r="F7" i="34"/>
  <c r="I30" i="26" l="1"/>
  <c r="F30" i="26"/>
  <c r="D30" i="26"/>
  <c r="C30" i="26"/>
  <c r="B30" i="26"/>
  <c r="J29" i="26"/>
  <c r="G29" i="26"/>
  <c r="H29" i="26" s="1"/>
  <c r="E29" i="26"/>
  <c r="J28" i="26"/>
  <c r="G28" i="26"/>
  <c r="E28" i="26"/>
  <c r="J27" i="26"/>
  <c r="G27" i="26"/>
  <c r="E27" i="26"/>
  <c r="H27" i="26" s="1"/>
  <c r="J26" i="26"/>
  <c r="G26" i="26"/>
  <c r="E26" i="26"/>
  <c r="H26" i="26" s="1"/>
  <c r="J25" i="26"/>
  <c r="G25" i="26"/>
  <c r="E25" i="26"/>
  <c r="H25" i="26" s="1"/>
  <c r="J24" i="26"/>
  <c r="G24" i="26"/>
  <c r="E24" i="26"/>
  <c r="H24" i="26" s="1"/>
  <c r="J23" i="26"/>
  <c r="G23" i="26"/>
  <c r="E23" i="26"/>
  <c r="H23" i="26" s="1"/>
  <c r="J22" i="26"/>
  <c r="G22" i="26"/>
  <c r="E22" i="26"/>
  <c r="H22" i="26" s="1"/>
  <c r="J21" i="26"/>
  <c r="G21" i="26"/>
  <c r="E21" i="26"/>
  <c r="H21" i="26" s="1"/>
  <c r="J20" i="26"/>
  <c r="J30" i="26" s="1"/>
  <c r="G20" i="26"/>
  <c r="E20" i="26"/>
  <c r="H20" i="26" s="1"/>
  <c r="G15" i="26"/>
  <c r="E15" i="26"/>
  <c r="G14" i="26"/>
  <c r="E14" i="26"/>
  <c r="H14" i="26" s="1"/>
  <c r="G13" i="26"/>
  <c r="E13" i="26"/>
  <c r="H13" i="26" s="1"/>
  <c r="D7" i="26"/>
  <c r="G7" i="26" s="1"/>
  <c r="F7" i="26"/>
  <c r="D8" i="26"/>
  <c r="D9" i="26" s="1"/>
  <c r="F8" i="26"/>
  <c r="B9" i="26"/>
  <c r="C9" i="26"/>
  <c r="E9" i="26"/>
  <c r="F9" i="26"/>
  <c r="H9" i="26"/>
  <c r="E30" i="26" l="1"/>
  <c r="H28" i="26"/>
  <c r="H30" i="26"/>
  <c r="H15" i="26"/>
  <c r="G8" i="26"/>
  <c r="G9" i="26" s="1"/>
  <c r="C13" i="11"/>
  <c r="D13" i="11"/>
  <c r="E13" i="11"/>
  <c r="F8" i="11"/>
  <c r="F9" i="11"/>
  <c r="F10" i="11"/>
  <c r="F11" i="11"/>
  <c r="F12" i="11"/>
  <c r="F7" i="11"/>
  <c r="B15" i="8"/>
  <c r="F13" i="11" l="1"/>
  <c r="C21" i="5"/>
  <c r="C8" i="4"/>
  <c r="D8" i="4"/>
  <c r="E8" i="4"/>
  <c r="F8" i="4"/>
  <c r="B8" i="4"/>
  <c r="B21" i="6"/>
  <c r="B21" i="5"/>
  <c r="B10" i="5"/>
  <c r="C10" i="5"/>
  <c r="B9" i="6"/>
  <c r="C13" i="3"/>
  <c r="D13" i="3"/>
  <c r="E13" i="3"/>
  <c r="G13" i="3"/>
  <c r="B13" i="3"/>
  <c r="J23" i="2"/>
  <c r="J24" i="2"/>
  <c r="J25" i="2"/>
  <c r="J26" i="2"/>
  <c r="J32" i="2" s="1"/>
  <c r="J27" i="2"/>
  <c r="J28" i="2"/>
  <c r="J29" i="2"/>
  <c r="J30" i="2"/>
  <c r="J31" i="2"/>
  <c r="J22" i="2"/>
  <c r="I32" i="2"/>
  <c r="F32" i="2"/>
  <c r="C32" i="2"/>
  <c r="D32" i="2"/>
  <c r="B32" i="2"/>
  <c r="E23" i="2"/>
  <c r="E24" i="2"/>
  <c r="E25" i="2"/>
  <c r="E26" i="2"/>
  <c r="E27" i="2"/>
  <c r="E28" i="2"/>
  <c r="E29" i="2"/>
  <c r="E30" i="2"/>
  <c r="E31" i="2"/>
  <c r="E22" i="2"/>
  <c r="J18" i="2"/>
  <c r="I18" i="2"/>
  <c r="C18" i="2"/>
  <c r="D18" i="2"/>
  <c r="F18" i="2"/>
  <c r="B18" i="2"/>
  <c r="E14" i="2"/>
  <c r="H14" i="2" s="1"/>
  <c r="E15" i="2"/>
  <c r="E16" i="2"/>
  <c r="H16" i="2" s="1"/>
  <c r="E17" i="2"/>
  <c r="H17" i="2" s="1"/>
  <c r="E13" i="2"/>
  <c r="H13" i="2" s="1"/>
  <c r="C22" i="6" l="1"/>
  <c r="C22" i="5"/>
  <c r="E32" i="2"/>
  <c r="E18" i="2"/>
  <c r="B22" i="5"/>
  <c r="D9" i="36" l="1"/>
  <c r="G20" i="27" l="1"/>
  <c r="D30" i="14" l="1"/>
  <c r="B9" i="8"/>
  <c r="B10" i="8"/>
  <c r="B11" i="8"/>
  <c r="B12" i="8"/>
  <c r="B13" i="8"/>
  <c r="B16" i="8"/>
  <c r="B17" i="8"/>
  <c r="B18" i="8"/>
  <c r="B19" i="8"/>
  <c r="D20" i="8"/>
  <c r="E20" i="8"/>
  <c r="F20" i="8"/>
  <c r="G20" i="8"/>
  <c r="H20" i="8"/>
  <c r="I20" i="8"/>
  <c r="J20" i="8"/>
  <c r="K20" i="8"/>
  <c r="B20" i="8" l="1"/>
  <c r="E51" i="35" l="1"/>
  <c r="E49" i="35"/>
  <c r="E47" i="35"/>
  <c r="E45" i="35"/>
  <c r="E41" i="35"/>
  <c r="E36" i="35"/>
  <c r="E52" i="35" l="1"/>
  <c r="E25" i="12"/>
  <c r="D9" i="14"/>
  <c r="D31" i="14" l="1"/>
  <c r="F7" i="27"/>
  <c r="M42" i="50" l="1"/>
  <c r="D56" i="36" l="1"/>
  <c r="C9" i="30" l="1"/>
  <c r="C8" i="28"/>
  <c r="D8" i="28"/>
  <c r="E8" i="28"/>
  <c r="B8" i="28"/>
  <c r="F8" i="27"/>
  <c r="F9" i="27"/>
  <c r="F10" i="27"/>
  <c r="F11" i="27"/>
  <c r="F12" i="27"/>
  <c r="F13" i="27"/>
  <c r="F15" i="27"/>
  <c r="F17" i="27"/>
  <c r="F19" i="27"/>
  <c r="C20" i="27"/>
  <c r="D20" i="27"/>
  <c r="E20" i="27"/>
  <c r="B20" i="27"/>
  <c r="J16" i="26"/>
  <c r="I16" i="26"/>
  <c r="C16" i="26"/>
  <c r="D16" i="26"/>
  <c r="F16" i="26"/>
  <c r="B16" i="26"/>
  <c r="F7" i="3"/>
  <c r="F8" i="3"/>
  <c r="F9" i="3"/>
  <c r="F10" i="3"/>
  <c r="F11" i="3"/>
  <c r="F12" i="3"/>
  <c r="F6" i="3"/>
  <c r="G15" i="2"/>
  <c r="H15" i="2" s="1"/>
  <c r="H18" i="2" s="1"/>
  <c r="G14" i="2"/>
  <c r="F13" i="3" l="1"/>
  <c r="E16" i="26"/>
  <c r="F20" i="27"/>
  <c r="E69" i="35"/>
  <c r="E66" i="35"/>
  <c r="E63" i="35"/>
  <c r="E55" i="35"/>
  <c r="E26" i="35"/>
  <c r="E23" i="35"/>
  <c r="H16" i="26" l="1"/>
  <c r="E70" i="35"/>
  <c r="E71" i="35" s="1"/>
  <c r="E27" i="35"/>
  <c r="E58" i="35"/>
  <c r="E59" i="35" l="1"/>
  <c r="E28" i="35"/>
  <c r="E60" i="35" l="1"/>
  <c r="D53" i="36" l="1"/>
  <c r="D50" i="36"/>
  <c r="D48" i="36"/>
  <c r="D46" i="36"/>
  <c r="D41" i="36"/>
  <c r="E12" i="34" l="1"/>
  <c r="D12" i="34"/>
  <c r="C12" i="34"/>
  <c r="B12" i="34"/>
  <c r="F9" i="34"/>
  <c r="F8" i="34"/>
  <c r="F12" i="34" l="1"/>
  <c r="C39" i="30"/>
  <c r="B9" i="30"/>
  <c r="B39" i="30" s="1"/>
  <c r="C9" i="29" l="1"/>
  <c r="B9" i="29"/>
  <c r="B36" i="29" s="1"/>
  <c r="C36" i="29" l="1"/>
  <c r="E30" i="12"/>
  <c r="G31" i="2" l="1"/>
  <c r="G30" i="2"/>
  <c r="G29" i="2"/>
  <c r="G28" i="2"/>
  <c r="G27" i="2"/>
  <c r="G26" i="2"/>
  <c r="G25" i="2"/>
  <c r="G24" i="2"/>
  <c r="G23" i="2"/>
  <c r="G22" i="2"/>
  <c r="G13" i="2"/>
  <c r="H32" i="2" l="1"/>
  <c r="B8" i="7"/>
  <c r="N42" i="25" l="1"/>
  <c r="M42" i="1" l="1"/>
</calcChain>
</file>

<file path=xl/sharedStrings.xml><?xml version="1.0" encoding="utf-8"?>
<sst xmlns="http://schemas.openxmlformats.org/spreadsheetml/2006/main" count="6010" uniqueCount="919">
  <si>
    <t>区分</t>
    <rPh sb="0" eb="2">
      <t>クブン</t>
    </rPh>
    <phoneticPr fontId="3"/>
  </si>
  <si>
    <t xml:space="preserve">
前年度末残高
（A）</t>
    <rPh sb="1" eb="4">
      <t>ゼンネンド</t>
    </rPh>
    <rPh sb="4" eb="5">
      <t>マツ</t>
    </rPh>
    <rPh sb="5" eb="7">
      <t>ザンダカ</t>
    </rPh>
    <phoneticPr fontId="2"/>
  </si>
  <si>
    <t xml:space="preserve">
本年度増加額
（B）</t>
    <rPh sb="1" eb="4">
      <t>ホンネンド</t>
    </rPh>
    <rPh sb="4" eb="7">
      <t>ゾウカガク</t>
    </rPh>
    <phoneticPr fontId="2"/>
  </si>
  <si>
    <t xml:space="preserve">
本年度減少額
（C）</t>
    <rPh sb="1" eb="4">
      <t>ホンネンド</t>
    </rPh>
    <rPh sb="4" eb="7">
      <t>ゲンショウガク</t>
    </rPh>
    <phoneticPr fontId="2"/>
  </si>
  <si>
    <t>本年度末残高
（A)＋（B)-（C)
（D）</t>
    <rPh sb="0" eb="3">
      <t>ホンネンド</t>
    </rPh>
    <rPh sb="3" eb="4">
      <t>マツ</t>
    </rPh>
    <rPh sb="4" eb="6">
      <t>ザンダカ</t>
    </rPh>
    <phoneticPr fontId="2"/>
  </si>
  <si>
    <t>本年度末
減価償却累計額
（E)</t>
    <rPh sb="0" eb="1">
      <t>ホン</t>
    </rPh>
    <rPh sb="1" eb="4">
      <t>ネンドマツ</t>
    </rPh>
    <rPh sb="5" eb="7">
      <t>ゲンカ</t>
    </rPh>
    <rPh sb="7" eb="9">
      <t>ショウキャク</t>
    </rPh>
    <rPh sb="9" eb="12">
      <t>ルイケイガク</t>
    </rPh>
    <phoneticPr fontId="2"/>
  </si>
  <si>
    <t xml:space="preserve">
本年度償却額
（F)</t>
    <rPh sb="1" eb="4">
      <t>ホンネンド</t>
    </rPh>
    <rPh sb="4" eb="7">
      <t>ショウキャクガク</t>
    </rPh>
    <phoneticPr fontId="2"/>
  </si>
  <si>
    <t>差引本年度末残高
（D)－（E)
（G)</t>
    <rPh sb="0" eb="2">
      <t>サシヒキ</t>
    </rPh>
    <rPh sb="2" eb="5">
      <t>ホンネンド</t>
    </rPh>
    <rPh sb="5" eb="6">
      <t>マツ</t>
    </rPh>
    <rPh sb="6" eb="8">
      <t>ザンダカ</t>
    </rPh>
    <phoneticPr fontId="3"/>
  </si>
  <si>
    <t xml:space="preserve"> 事業用資産</t>
    <rPh sb="1" eb="4">
      <t>ジギョウヨウ</t>
    </rPh>
    <rPh sb="4" eb="6">
      <t>シサン</t>
    </rPh>
    <phoneticPr fontId="3"/>
  </si>
  <si>
    <t>　  土地</t>
    <rPh sb="3" eb="5">
      <t>トチ</t>
    </rPh>
    <phoneticPr fontId="2"/>
  </si>
  <si>
    <t>　　立木竹</t>
    <rPh sb="2" eb="4">
      <t>タチキ</t>
    </rPh>
    <rPh sb="4" eb="5">
      <t>タケ</t>
    </rPh>
    <phoneticPr fontId="3"/>
  </si>
  <si>
    <t>　　建物</t>
    <rPh sb="2" eb="4">
      <t>タテモノ</t>
    </rPh>
    <phoneticPr fontId="2"/>
  </si>
  <si>
    <t>　　工作物</t>
    <rPh sb="2" eb="5">
      <t>コウサクブツ</t>
    </rPh>
    <phoneticPr fontId="2"/>
  </si>
  <si>
    <t>　　船舶</t>
    <rPh sb="2" eb="4">
      <t>センパク</t>
    </rPh>
    <phoneticPr fontId="3"/>
  </si>
  <si>
    <t>　　浮標等</t>
    <rPh sb="2" eb="4">
      <t>フヒョウ</t>
    </rPh>
    <rPh sb="4" eb="5">
      <t>ナド</t>
    </rPh>
    <phoneticPr fontId="3"/>
  </si>
  <si>
    <t>　　航空機</t>
    <rPh sb="2" eb="5">
      <t>コウクウキ</t>
    </rPh>
    <phoneticPr fontId="3"/>
  </si>
  <si>
    <t>　　その他</t>
    <rPh sb="4" eb="5">
      <t>タ</t>
    </rPh>
    <phoneticPr fontId="2"/>
  </si>
  <si>
    <t>　　建設仮勘定</t>
    <rPh sb="2" eb="4">
      <t>ケンセツ</t>
    </rPh>
    <rPh sb="4" eb="7">
      <t>カリカンジョウ</t>
    </rPh>
    <phoneticPr fontId="3"/>
  </si>
  <si>
    <t xml:space="preserve"> インフラ資産</t>
    <rPh sb="5" eb="7">
      <t>シサン</t>
    </rPh>
    <phoneticPr fontId="3"/>
  </si>
  <si>
    <t>　　土地</t>
    <rPh sb="2" eb="4">
      <t>トチ</t>
    </rPh>
    <phoneticPr fontId="2"/>
  </si>
  <si>
    <t>　　建物</t>
    <rPh sb="2" eb="4">
      <t>タテモノ</t>
    </rPh>
    <phoneticPr fontId="3"/>
  </si>
  <si>
    <t xml:space="preserve"> 物品</t>
    <rPh sb="1" eb="3">
      <t>ブッピン</t>
    </rPh>
    <phoneticPr fontId="2"/>
  </si>
  <si>
    <t>合計</t>
    <rPh sb="0" eb="2">
      <t>ゴウケイ</t>
    </rPh>
    <phoneticPr fontId="2"/>
  </si>
  <si>
    <t>生活インフラ・
国土保全</t>
    <rPh sb="0" eb="2">
      <t>セイカツ</t>
    </rPh>
    <rPh sb="8" eb="10">
      <t>コクド</t>
    </rPh>
    <rPh sb="10" eb="12">
      <t>ホゼン</t>
    </rPh>
    <phoneticPr fontId="2"/>
  </si>
  <si>
    <t>教育</t>
    <rPh sb="0" eb="2">
      <t>キョウイク</t>
    </rPh>
    <phoneticPr fontId="3"/>
  </si>
  <si>
    <t>福祉</t>
    <rPh sb="0" eb="2">
      <t>フクシ</t>
    </rPh>
    <phoneticPr fontId="3"/>
  </si>
  <si>
    <t>環境衛生</t>
    <rPh sb="0" eb="2">
      <t>カンキョウ</t>
    </rPh>
    <rPh sb="2" eb="4">
      <t>エイセイ</t>
    </rPh>
    <phoneticPr fontId="3"/>
  </si>
  <si>
    <t>産業振興</t>
    <rPh sb="0" eb="2">
      <t>サンギョウ</t>
    </rPh>
    <rPh sb="2" eb="4">
      <t>シンコウ</t>
    </rPh>
    <phoneticPr fontId="3"/>
  </si>
  <si>
    <t>消防</t>
    <rPh sb="0" eb="2">
      <t>ショウボウ</t>
    </rPh>
    <phoneticPr fontId="3"/>
  </si>
  <si>
    <t>総務</t>
    <rPh sb="0" eb="2">
      <t>ソウム</t>
    </rPh>
    <phoneticPr fontId="3"/>
  </si>
  <si>
    <t>合計</t>
    <rPh sb="0" eb="2">
      <t>ゴウケイ</t>
    </rPh>
    <phoneticPr fontId="3"/>
  </si>
  <si>
    <t>市場価格のあるもの</t>
  </si>
  <si>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</si>
  <si>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</si>
  <si>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</si>
  <si>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</si>
  <si>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</si>
  <si>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</si>
  <si>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</si>
  <si>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</si>
  <si>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（株）みずほフィナンシャルグループ</t>
    <rPh sb="0" eb="3">
      <t>カブ</t>
    </rPh>
    <phoneticPr fontId="14"/>
  </si>
  <si>
    <t>東北電力（株）</t>
    <rPh sb="0" eb="2">
      <t>トウホク</t>
    </rPh>
    <rPh sb="2" eb="4">
      <t>デンリョク</t>
    </rPh>
    <rPh sb="4" eb="7">
      <t>カブ</t>
    </rPh>
    <phoneticPr fontId="14"/>
  </si>
  <si>
    <t>合計</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</si>
  <si>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</si>
  <si>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</si>
  <si>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</si>
  <si>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</si>
  <si>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</si>
  <si>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</si>
  <si>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</si>
  <si>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</si>
  <si>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</si>
  <si>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</si>
  <si>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</si>
  <si>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</si>
  <si>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</si>
  <si>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</si>
  <si>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種類</t>
  </si>
  <si>
    <t>現金預金</t>
  </si>
  <si>
    <t>有価証券</t>
  </si>
  <si>
    <t>土地</t>
  </si>
  <si>
    <t>その他</t>
  </si>
  <si>
    <t>合計_x000D_
(貸借対照表計上額)</t>
  </si>
  <si>
    <t>【一般会計】</t>
    <rPh sb="1" eb="3">
      <t>イッパン</t>
    </rPh>
    <rPh sb="3" eb="5">
      <t>カイケイ</t>
    </rPh>
    <phoneticPr fontId="14"/>
  </si>
  <si>
    <t>相手先名または種別</t>
  </si>
  <si>
    <t>長期貸付金</t>
  </si>
  <si>
    <t>短期貸付金</t>
  </si>
  <si>
    <t>(参考)_x000D_
貸付金計</t>
  </si>
  <si>
    <t>貸借対照表計上額</t>
  </si>
  <si>
    <t>徴収不能引当金_x000D_
計上額</t>
  </si>
  <si>
    <t>徴収不能引当金計上額</t>
  </si>
  <si>
    <t>【貸付金】</t>
  </si>
  <si>
    <t>小計</t>
  </si>
  <si>
    <t>本年度末残高</t>
  </si>
  <si>
    <t>現金預金（一般会計）</t>
    <rPh sb="0" eb="2">
      <t>ゲンキン</t>
    </rPh>
    <rPh sb="2" eb="4">
      <t>ヨキン</t>
    </rPh>
    <rPh sb="5" eb="7">
      <t>イッパン</t>
    </rPh>
    <rPh sb="7" eb="9">
      <t>カイケイ</t>
    </rPh>
    <phoneticPr fontId="14"/>
  </si>
  <si>
    <t>地方債等残高</t>
  </si>
  <si>
    <t>政府資金</t>
  </si>
  <si>
    <t>地方公共団体　　　　　金融機構</t>
    <rPh sb="0" eb="2">
      <t>チホウ</t>
    </rPh>
    <rPh sb="2" eb="4">
      <t>コウキョウ</t>
    </rPh>
    <rPh sb="4" eb="6">
      <t>ダンタイ</t>
    </rPh>
    <rPh sb="11" eb="13">
      <t>キンユウ</t>
    </rPh>
    <rPh sb="13" eb="15">
      <t>キコウ</t>
    </rPh>
    <phoneticPr fontId="14"/>
  </si>
  <si>
    <t>市中銀行</t>
    <rPh sb="0" eb="2">
      <t>シチュウ</t>
    </rPh>
    <rPh sb="2" eb="4">
      <t>ギンコウ</t>
    </rPh>
    <phoneticPr fontId="14"/>
  </si>
  <si>
    <t>市場公募債</t>
  </si>
  <si>
    <t>うち1年内償還予定</t>
  </si>
  <si>
    <t>うち共同発行債</t>
  </si>
  <si>
    <t>うち住民公募債</t>
  </si>
  <si>
    <t>【通常分】</t>
  </si>
  <si>
    <t>【特別分】</t>
  </si>
  <si>
    <t>　臨時財政対策債</t>
  </si>
  <si>
    <t>　減税補てん債</t>
  </si>
  <si>
    <t>　臨時税収補てん債</t>
    <rPh sb="1" eb="3">
      <t>リンジ</t>
    </rPh>
    <rPh sb="3" eb="5">
      <t>ゼイシュウ</t>
    </rPh>
    <rPh sb="5" eb="6">
      <t>ホ</t>
    </rPh>
    <rPh sb="8" eb="9">
      <t>サイ</t>
    </rPh>
    <phoneticPr fontId="14"/>
  </si>
  <si>
    <t>　その他</t>
  </si>
  <si>
    <t>　小計</t>
    <rPh sb="1" eb="3">
      <t>ショウケイ</t>
    </rPh>
    <phoneticPr fontId="14"/>
  </si>
  <si>
    <t>1.5%以下</t>
  </si>
  <si>
    <t>1.5%超_x000D_
2.0%以下</t>
  </si>
  <si>
    <t>2.0%超_x000D_
2.5%以下</t>
  </si>
  <si>
    <t>2.5%超_x000D_
3.0%以下</t>
  </si>
  <si>
    <t>3.0%超_x000D_
3.5%以下</t>
  </si>
  <si>
    <t>3.5%超_x000D_
4.0%以下</t>
  </si>
  <si>
    <t>4.0%超</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</si>
  <si>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</si>
  <si>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</si>
  <si>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</si>
  <si>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</si>
  <si>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</si>
  <si>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</si>
  <si>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</si>
  <si>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</si>
  <si>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</si>
  <si>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区分</t>
  </si>
  <si>
    <t>前年度末残高</t>
  </si>
  <si>
    <t>本年度増加額</t>
  </si>
  <si>
    <t>本年度減少額</t>
  </si>
  <si>
    <t>目的使用</t>
  </si>
  <si>
    <t>会計</t>
  </si>
  <si>
    <t>財源の内容</t>
  </si>
  <si>
    <t>金額</t>
  </si>
  <si>
    <t>一般会計</t>
  </si>
  <si>
    <t>税収等</t>
  </si>
  <si>
    <t>地方譲与税</t>
    <rPh sb="0" eb="2">
      <t>チホウ</t>
    </rPh>
    <rPh sb="2" eb="4">
      <t>ジョウヨ</t>
    </rPh>
    <rPh sb="4" eb="5">
      <t>ゼイ</t>
    </rPh>
    <phoneticPr fontId="14"/>
  </si>
  <si>
    <t>地方消費税交付金</t>
    <rPh sb="0" eb="2">
      <t>チホウ</t>
    </rPh>
    <rPh sb="2" eb="5">
      <t>ショウヒゼイ</t>
    </rPh>
    <rPh sb="5" eb="8">
      <t>コウフキン</t>
    </rPh>
    <phoneticPr fontId="14"/>
  </si>
  <si>
    <t>地方交付税</t>
    <rPh sb="0" eb="2">
      <t>チホウ</t>
    </rPh>
    <rPh sb="2" eb="5">
      <t>コウフゼイ</t>
    </rPh>
    <phoneticPr fontId="14"/>
  </si>
  <si>
    <t>国県等補助金</t>
  </si>
  <si>
    <t>資本的_x000D_
補助金</t>
  </si>
  <si>
    <t>国庫支出金</t>
    <rPh sb="0" eb="2">
      <t>コッコ</t>
    </rPh>
    <rPh sb="2" eb="5">
      <t>シシュツキン</t>
    </rPh>
    <phoneticPr fontId="14"/>
  </si>
  <si>
    <t>計</t>
  </si>
  <si>
    <t>経常的_x000D_
補助金</t>
  </si>
  <si>
    <t>特別会計</t>
    <rPh sb="0" eb="2">
      <t>トクベツ</t>
    </rPh>
    <phoneticPr fontId="14"/>
  </si>
  <si>
    <t>税収等</t>
    <phoneticPr fontId="14"/>
  </si>
  <si>
    <t>内訳</t>
  </si>
  <si>
    <t>地方債等</t>
  </si>
  <si>
    <t>純行政コスト</t>
  </si>
  <si>
    <t>-</t>
  </si>
  <si>
    <t>有形固定資産等の増加</t>
  </si>
  <si>
    <t>貸付金・基金等の増加</t>
  </si>
  <si>
    <t>名称</t>
  </si>
  <si>
    <t>相手先</t>
  </si>
  <si>
    <t>支出目的</t>
  </si>
  <si>
    <t>他団体への公共施設等整備補助金等_x000D_
(所有外資産分)</t>
  </si>
  <si>
    <t>その他の補助金等</t>
  </si>
  <si>
    <t>科目名</t>
  </si>
  <si>
    <t>【資産の部】</t>
  </si>
  <si>
    <t>【負債の部】</t>
  </si>
  <si>
    <t xml:space="preserve">  固定資産</t>
  </si>
  <si>
    <t xml:space="preserve">  固定負債</t>
  </si>
  <si>
    <t xml:space="preserve">    有形固定資産</t>
  </si>
  <si>
    <t xml:space="preserve">    地方債</t>
  </si>
  <si>
    <t xml:space="preserve">      事業用資産</t>
  </si>
  <si>
    <t xml:space="preserve">    長期未払金</t>
  </si>
  <si>
    <t xml:space="preserve">        土地</t>
  </si>
  <si>
    <t xml:space="preserve">    退職手当引当金</t>
  </si>
  <si>
    <t xml:space="preserve">        立木竹</t>
  </si>
  <si>
    <t xml:space="preserve">    損失補償等引当金</t>
  </si>
  <si>
    <t xml:space="preserve">        建物</t>
  </si>
  <si>
    <t xml:space="preserve">    その他</t>
  </si>
  <si>
    <t xml:space="preserve">        建物減価償却累計額</t>
  </si>
  <si>
    <t xml:space="preserve">  流動負債</t>
  </si>
  <si>
    <t xml:space="preserve">        工作物</t>
  </si>
  <si>
    <t xml:space="preserve">    １年内償還予定地方債</t>
  </si>
  <si>
    <t xml:space="preserve">        工作物減価償却累計額</t>
  </si>
  <si>
    <t xml:space="preserve">    未払金</t>
  </si>
  <si>
    <t xml:space="preserve">        船舶</t>
  </si>
  <si>
    <t xml:space="preserve">    未払費用</t>
  </si>
  <si>
    <t xml:space="preserve">        船舶減価償却累計額</t>
  </si>
  <si>
    <t xml:space="preserve">    前受金</t>
  </si>
  <si>
    <t xml:space="preserve">        浮標等</t>
  </si>
  <si>
    <t xml:space="preserve">    前受収益</t>
  </si>
  <si>
    <t xml:space="preserve">        浮標等減価償却累計額</t>
  </si>
  <si>
    <t xml:space="preserve">    賞与等引当金</t>
  </si>
  <si>
    <t xml:space="preserve">        航空機</t>
  </si>
  <si>
    <t xml:space="preserve">    預り金</t>
  </si>
  <si>
    <t xml:space="preserve">        航空機減価償却累計額</t>
  </si>
  <si>
    <t xml:space="preserve">        その他</t>
  </si>
  <si>
    <t>負債合計</t>
  </si>
  <si>
    <t xml:space="preserve">        その他減価償却累計額</t>
  </si>
  <si>
    <t>【純資産の部】</t>
  </si>
  <si>
    <t xml:space="preserve">        建設仮勘定</t>
  </si>
  <si>
    <t xml:space="preserve">  固定資産等形成分</t>
  </si>
  <si>
    <t xml:space="preserve">      インフラ資産</t>
  </si>
  <si>
    <t xml:space="preserve">  余剰分（不足分）</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</si>
  <si>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</si>
  <si>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</si>
  <si>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</si>
  <si>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</si>
  <si>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</si>
  <si>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</si>
  <si>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</si>
  <si>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</si>
  <si>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</si>
  <si>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投資損失引当金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</si>
  <si>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</si>
  <si>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</si>
  <si>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</si>
  <si>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</si>
  <si>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</si>
  <si>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</si>
  <si>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</si>
  <si>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</si>
  <si>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</si>
  <si>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</si>
  <si>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</si>
  <si>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</si>
  <si>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</si>
  <si>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徴収不能引当金</t>
  </si>
  <si>
    <t>純資産合計</t>
  </si>
  <si>
    <t>資産合計</t>
  </si>
  <si>
    <t>負債及び純資産合計</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</si>
  <si>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</si>
  <si>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</si>
  <si>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</si>
  <si>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</si>
  <si>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</si>
  <si>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</si>
  <si>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</si>
  <si>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</si>
  <si>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</si>
  <si>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</si>
  <si>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</si>
  <si>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</si>
  <si>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</si>
  <si>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</si>
  <si>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</si>
  <si>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</si>
  <si>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他会計への繰出金</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</si>
  <si>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</si>
  <si>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</si>
  <si>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</si>
  <si>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</si>
  <si>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</si>
  <si>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</si>
  <si>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投資損失引当金繰入額</t>
  </si>
  <si>
    <t xml:space="preserve">    損失補償等引当金繰入額</t>
  </si>
  <si>
    <t xml:space="preserve">  臨時利益</t>
  </si>
  <si>
    <t xml:space="preserve">    資産売却益</t>
  </si>
  <si>
    <t>固定資産等形成分</t>
  </si>
  <si>
    <t>余剰分(不足分)</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</si>
  <si>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</si>
  <si>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</si>
  <si>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</si>
  <si>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</si>
  <si>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</si>
  <si>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</si>
  <si>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</si>
  <si>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</si>
  <si>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</si>
  <si>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</si>
  <si>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</si>
  <si>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</si>
  <si>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</si>
  <si>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その他</t>
  </si>
  <si>
    <t xml:space="preserve">  本年度純資産変動額</t>
  </si>
  <si>
    <t>本年度末純資産残高</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</si>
  <si>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</si>
  <si>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</si>
  <si>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</si>
  <si>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</si>
  <si>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</si>
  <si>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</si>
  <si>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</si>
  <si>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</si>
  <si>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</si>
  <si>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</si>
  <si>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他会計への繰出支出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</si>
  <si>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</si>
  <si>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</si>
  <si>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</si>
  <si>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</si>
  <si>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</si>
  <si>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</si>
  <si>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</si>
  <si>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</si>
  <si>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</si>
  <si>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</si>
  <si>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</si>
  <si>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</si>
  <si>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公共施設等整備費支出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</si>
  <si>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</si>
  <si>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</si>
  <si>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</si>
  <si>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</si>
  <si>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</si>
  <si>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</si>
  <si>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</si>
  <si>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</si>
  <si>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</si>
  <si>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</si>
  <si>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地方債償還支出</t>
  </si>
  <si>
    <t xml:space="preserve">  財務活動収入</t>
  </si>
  <si>
    <t xml:space="preserve">    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</si>
  <si>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</si>
  <si>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</si>
  <si>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</si>
  <si>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</si>
  <si>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</si>
  <si>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</si>
  <si>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</si>
  <si>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</si>
  <si>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 xml:space="preserve"> </t>
  </si>
  <si>
    <t>一般会計等財務書類における注記</t>
    <rPh sb="0" eb="2">
      <t>イッパン</t>
    </rPh>
    <rPh sb="2" eb="4">
      <t>カイケイ</t>
    </rPh>
    <rPh sb="4" eb="5">
      <t>トウ</t>
    </rPh>
    <rPh sb="5" eb="7">
      <t>ザイム</t>
    </rPh>
    <rPh sb="7" eb="9">
      <t>ショルイ</t>
    </rPh>
    <rPh sb="13" eb="15">
      <t>チュウキ</t>
    </rPh>
    <phoneticPr fontId="2"/>
  </si>
  <si>
    <t>有形固定資産の明細</t>
    <rPh sb="0" eb="2">
      <t>ユウケイ</t>
    </rPh>
    <rPh sb="2" eb="4">
      <t>コテイ</t>
    </rPh>
    <rPh sb="4" eb="6">
      <t>シサン</t>
    </rPh>
    <rPh sb="7" eb="9">
      <t>メイサイ</t>
    </rPh>
    <phoneticPr fontId="3"/>
  </si>
  <si>
    <t>有形固定資産の行政目的別明細</t>
    <rPh sb="0" eb="2">
      <t>ユウケイ</t>
    </rPh>
    <rPh sb="2" eb="4">
      <t>コテイ</t>
    </rPh>
    <rPh sb="4" eb="6">
      <t>シサン</t>
    </rPh>
    <rPh sb="7" eb="9">
      <t>ギョウセイ</t>
    </rPh>
    <rPh sb="9" eb="11">
      <t>モクテキ</t>
    </rPh>
    <rPh sb="11" eb="12">
      <t>ベツ</t>
    </rPh>
    <rPh sb="12" eb="14">
      <t>メイサイ</t>
    </rPh>
    <phoneticPr fontId="3"/>
  </si>
  <si>
    <t>連結貸借対照表</t>
  </si>
  <si>
    <t xml:space="preserve">    地方債等</t>
  </si>
  <si>
    <t xml:space="preserve">    １年内償還予定地方債等</t>
  </si>
  <si>
    <t xml:space="preserve">  他団体出資等分</t>
  </si>
  <si>
    <t xml:space="preserve">  繰延資産</t>
  </si>
  <si>
    <t>連結行政コスト計算書</t>
  </si>
  <si>
    <t>連結純資産変動計算書</t>
  </si>
  <si>
    <t>他団体出資等分</t>
  </si>
  <si>
    <t xml:space="preserve">  他団体出資等分の増加</t>
  </si>
  <si>
    <t xml:space="preserve">  他団体出資等分の減少</t>
  </si>
  <si>
    <t xml:space="preserve">  比例連結割合変更に伴う差額</t>
  </si>
  <si>
    <t>連結資金収支計算書</t>
  </si>
  <si>
    <t xml:space="preserve">    地方債等償還支出</t>
  </si>
  <si>
    <t xml:space="preserve">    地方債等発行収入</t>
  </si>
  <si>
    <t>比例連結割合変更に伴う差額</t>
  </si>
  <si>
    <t>　合計</t>
  </si>
  <si>
    <t>現金預金（国民健康保険事業特別会計）</t>
    <rPh sb="0" eb="2">
      <t>ゲンキン</t>
    </rPh>
    <rPh sb="2" eb="4">
      <t>ヨキン</t>
    </rPh>
    <rPh sb="5" eb="17">
      <t>コクミンケンコウホケンジギョウトクベツカイケイ</t>
    </rPh>
    <phoneticPr fontId="14"/>
  </si>
  <si>
    <t>現金預金（介護保険特別会計）</t>
    <rPh sb="0" eb="2">
      <t>ゲンキン</t>
    </rPh>
    <rPh sb="2" eb="4">
      <t>ヨキン</t>
    </rPh>
    <rPh sb="5" eb="7">
      <t>カイゴ</t>
    </rPh>
    <rPh sb="7" eb="9">
      <t>ホケン</t>
    </rPh>
    <rPh sb="9" eb="11">
      <t>トクベツ</t>
    </rPh>
    <rPh sb="11" eb="13">
      <t>カイケイ</t>
    </rPh>
    <phoneticPr fontId="14"/>
  </si>
  <si>
    <t>有形固定資産の明細（一般会計等）</t>
    <rPh sb="0" eb="2">
      <t>ユウケイ</t>
    </rPh>
    <rPh sb="2" eb="4">
      <t>コテイ</t>
    </rPh>
    <rPh sb="4" eb="6">
      <t>シサン</t>
    </rPh>
    <rPh sb="7" eb="9">
      <t>メイサイ</t>
    </rPh>
    <rPh sb="10" eb="12">
      <t>イッパン</t>
    </rPh>
    <rPh sb="12" eb="14">
      <t>カイケイ</t>
    </rPh>
    <rPh sb="14" eb="15">
      <t>トウ</t>
    </rPh>
    <phoneticPr fontId="3"/>
  </si>
  <si>
    <t>有形固定資産の行政目的別明細（一般会計等）</t>
    <rPh sb="0" eb="2">
      <t>ユウケイ</t>
    </rPh>
    <rPh sb="2" eb="4">
      <t>コテイ</t>
    </rPh>
    <rPh sb="4" eb="6">
      <t>シサン</t>
    </rPh>
    <rPh sb="7" eb="9">
      <t>ギョウセイ</t>
    </rPh>
    <rPh sb="9" eb="11">
      <t>モクテキ</t>
    </rPh>
    <rPh sb="11" eb="12">
      <t>ベツ</t>
    </rPh>
    <rPh sb="12" eb="14">
      <t>メイサイ</t>
    </rPh>
    <phoneticPr fontId="3"/>
  </si>
  <si>
    <t>投資及び出資金の明細（一般会計等）</t>
    <phoneticPr fontId="2"/>
  </si>
  <si>
    <t>基金の明細（一般会計等）</t>
    <phoneticPr fontId="2"/>
  </si>
  <si>
    <t>貸付金の明細（一般会計等）</t>
    <phoneticPr fontId="2"/>
  </si>
  <si>
    <t>長期延滞債権の明細（一般会計等）</t>
    <phoneticPr fontId="2"/>
  </si>
  <si>
    <t>未収金の明細（一般会計等）</t>
    <phoneticPr fontId="2"/>
  </si>
  <si>
    <t>資金の明細（一般会計等）</t>
    <phoneticPr fontId="2"/>
  </si>
  <si>
    <t>地方債等（借入先別）の明細（一般会計等）</t>
    <phoneticPr fontId="2"/>
  </si>
  <si>
    <t>地方債等（利率別）の明細（一般会計等）</t>
    <phoneticPr fontId="2"/>
  </si>
  <si>
    <t>地方債等（返済期間別）の明細（一般会計等）</t>
    <phoneticPr fontId="2"/>
  </si>
  <si>
    <t>引当金の明細（一般会計等）</t>
    <phoneticPr fontId="2"/>
  </si>
  <si>
    <t>財源の明細（一般会計等）</t>
    <phoneticPr fontId="2"/>
  </si>
  <si>
    <t>財源情報の明細（一般会計等）</t>
    <phoneticPr fontId="2"/>
  </si>
  <si>
    <t>補助金等の明細（一般会計等）</t>
    <phoneticPr fontId="2"/>
  </si>
  <si>
    <t>投資及び出資金の明細（全体）</t>
    <rPh sb="11" eb="13">
      <t>ゼンタイ</t>
    </rPh>
    <phoneticPr fontId="2"/>
  </si>
  <si>
    <t>基金の明細（全体）</t>
    <phoneticPr fontId="2"/>
  </si>
  <si>
    <t>貸付金の明細（全体）</t>
    <phoneticPr fontId="2"/>
  </si>
  <si>
    <t>長期延滞債権の明細（全体）</t>
    <phoneticPr fontId="2"/>
  </si>
  <si>
    <t>未収金の明細（全体）</t>
    <phoneticPr fontId="2"/>
  </si>
  <si>
    <t>地方債等（借入先別）の明細（全体）</t>
    <phoneticPr fontId="2"/>
  </si>
  <si>
    <t>地方債等（利率別）の明細（全体）</t>
    <phoneticPr fontId="2"/>
  </si>
  <si>
    <t>地方債等（返済期間別）の明細（全体）</t>
    <phoneticPr fontId="2"/>
  </si>
  <si>
    <t>引当金の明細（全体）</t>
    <phoneticPr fontId="2"/>
  </si>
  <si>
    <t>財源の明細（全体）</t>
    <phoneticPr fontId="2"/>
  </si>
  <si>
    <t>補助金等の明細（全体）</t>
    <phoneticPr fontId="2"/>
  </si>
  <si>
    <t>資金の明細（全体）</t>
    <phoneticPr fontId="2"/>
  </si>
  <si>
    <t>連結精算表</t>
  </si>
  <si>
    <t>一般会計等（単純合算）</t>
  </si>
  <si>
    <t>一般会計等相殺</t>
  </si>
  <si>
    <t>一般会計等</t>
  </si>
  <si>
    <t>国民健康保険事業特別会計</t>
  </si>
  <si>
    <t>後期高齢者医療特別会計</t>
  </si>
  <si>
    <t>介護保険特別会計</t>
  </si>
  <si>
    <t>農業集落排水事業特別会計</t>
  </si>
  <si>
    <t>板柳中央病院事業会計</t>
  </si>
  <si>
    <t>水道事業会計</t>
  </si>
  <si>
    <t>公共下水道事業会計</t>
  </si>
  <si>
    <t>全体会計（単純合算）</t>
  </si>
  <si>
    <t>全体会計修正</t>
  </si>
  <si>
    <t>全体会計相殺</t>
  </si>
  <si>
    <t>全体会計</t>
  </si>
  <si>
    <t>青森県市町村総合事務組合</t>
  </si>
  <si>
    <t>青森県市町村職員退職手当組合</t>
  </si>
  <si>
    <t>青森県交通災害共済組合</t>
  </si>
  <si>
    <t>弘前地区環境整備事務組合</t>
  </si>
  <si>
    <t>弘前地区消防事務組合</t>
  </si>
  <si>
    <t>西北五広域福祉事務組合</t>
  </si>
  <si>
    <t>青森県後期高齢者医療広域連合</t>
  </si>
  <si>
    <t>津軽広域連合</t>
  </si>
  <si>
    <t>津軽広域水道企業団</t>
  </si>
  <si>
    <t>連結会計（単純合算）</t>
  </si>
  <si>
    <t>連結会計修正</t>
  </si>
  <si>
    <t>連結会計相殺</t>
  </si>
  <si>
    <t>連結会計</t>
  </si>
  <si>
    <t xml:space="preserve">      資金</t>
  </si>
  <si>
    <t xml:space="preserve">      歳計外現金</t>
  </si>
  <si>
    <t xml:space="preserve"> 貸借対照表</t>
    <rPh sb="1" eb="3">
      <t>タイシャク</t>
    </rPh>
    <rPh sb="3" eb="6">
      <t>タイショウヒョウ</t>
    </rPh>
    <phoneticPr fontId="2"/>
  </si>
  <si>
    <t xml:space="preserve"> 行政コスト計算書</t>
    <rPh sb="1" eb="3">
      <t>ギョウセイ</t>
    </rPh>
    <rPh sb="6" eb="9">
      <t>ケイサンショ</t>
    </rPh>
    <phoneticPr fontId="2"/>
  </si>
  <si>
    <t xml:space="preserve"> 純資産変動計算書</t>
    <rPh sb="1" eb="4">
      <t>ジュンシサン</t>
    </rPh>
    <rPh sb="4" eb="6">
      <t>ヘンドウ</t>
    </rPh>
    <rPh sb="6" eb="9">
      <t>ケイサンショ</t>
    </rPh>
    <phoneticPr fontId="2"/>
  </si>
  <si>
    <t xml:space="preserve"> 資金収支計算書</t>
    <rPh sb="1" eb="3">
      <t>シキン</t>
    </rPh>
    <rPh sb="3" eb="5">
      <t>シュウシ</t>
    </rPh>
    <rPh sb="5" eb="8">
      <t>ケイサンショ</t>
    </rPh>
    <phoneticPr fontId="2"/>
  </si>
  <si>
    <t>連結精算表</t>
    <phoneticPr fontId="2"/>
  </si>
  <si>
    <t>１　重要な会計方針</t>
    <phoneticPr fontId="2"/>
  </si>
  <si>
    <t>　（１）有形固定資産等の評価基準及び評価方法</t>
    <phoneticPr fontId="2"/>
  </si>
  <si>
    <t>　（２）有価証券等の評価基準及び評価方法</t>
    <phoneticPr fontId="2"/>
  </si>
  <si>
    <t xml:space="preserve">　　①　出資金のうち、市場価格があるものは、会計年度末における市場価格をもって貸借対照表価額としております。 </t>
    <phoneticPr fontId="2"/>
  </si>
  <si>
    <t>　　②　出資金のうち、市場価格がないものは、出資金額をもって貸借対照表価額としております。</t>
    <phoneticPr fontId="2"/>
  </si>
  <si>
    <t>　（３）有形固定資産等の減価償却の方法</t>
    <phoneticPr fontId="2"/>
  </si>
  <si>
    <t xml:space="preserve">　　①　有形固定資産（事業用資産、インフラ資産） </t>
    <phoneticPr fontId="2"/>
  </si>
  <si>
    <t>　　②　無形固定資産</t>
    <phoneticPr fontId="2"/>
  </si>
  <si>
    <t>　（４）引当金の計上基準及び算定方法</t>
    <phoneticPr fontId="2"/>
  </si>
  <si>
    <t>　　①　徴収不能引当金</t>
    <phoneticPr fontId="2"/>
  </si>
  <si>
    <t>　　②　退職手当引当金</t>
    <rPh sb="6" eb="8">
      <t>テアテ</t>
    </rPh>
    <phoneticPr fontId="2"/>
  </si>
  <si>
    <t>　（５）リース取引の処理方法</t>
    <phoneticPr fontId="2"/>
  </si>
  <si>
    <t>　（６）資金収支計算書における資金の範囲</t>
    <phoneticPr fontId="2"/>
  </si>
  <si>
    <t>　（７）その他財務書類作成のための基本となる重要な事項</t>
    <phoneticPr fontId="2"/>
  </si>
  <si>
    <t>　　①　消費税等の会計処理</t>
    <phoneticPr fontId="2"/>
  </si>
  <si>
    <t>　　②　物品及びソフトウエアの計上基準</t>
    <phoneticPr fontId="2"/>
  </si>
  <si>
    <t>　　③　資本的支出と修繕費の区分基準</t>
    <rPh sb="14" eb="16">
      <t>クブン</t>
    </rPh>
    <rPh sb="16" eb="18">
      <t>キジュン</t>
    </rPh>
    <phoneticPr fontId="2"/>
  </si>
  <si>
    <t>２　重要な会計方針の変更等</t>
    <rPh sb="12" eb="13">
      <t>トウ</t>
    </rPh>
    <phoneticPr fontId="2"/>
  </si>
  <si>
    <t>３　重要な後発事象</t>
    <rPh sb="2" eb="4">
      <t>ジュウヨウ</t>
    </rPh>
    <rPh sb="5" eb="7">
      <t>コウハツ</t>
    </rPh>
    <rPh sb="7" eb="9">
      <t>ジショウ</t>
    </rPh>
    <phoneticPr fontId="2"/>
  </si>
  <si>
    <t>４　偶発債務</t>
    <phoneticPr fontId="2"/>
  </si>
  <si>
    <t>５　追加情報</t>
    <phoneticPr fontId="2"/>
  </si>
  <si>
    <t>　（１）財務書類の内容を理解するために必要と認められる事項</t>
    <rPh sb="4" eb="6">
      <t>ザイム</t>
    </rPh>
    <rPh sb="6" eb="8">
      <t>ショルイ</t>
    </rPh>
    <rPh sb="9" eb="11">
      <t>ナイヨウ</t>
    </rPh>
    <rPh sb="12" eb="14">
      <t>リカイ</t>
    </rPh>
    <rPh sb="19" eb="21">
      <t>ヒツヨウ</t>
    </rPh>
    <rPh sb="22" eb="23">
      <t>ミト</t>
    </rPh>
    <rPh sb="27" eb="29">
      <t>ジコウ</t>
    </rPh>
    <phoneticPr fontId="2"/>
  </si>
  <si>
    <t>　　①　一般会計等財務書類の対象範囲</t>
    <rPh sb="4" eb="6">
      <t>イッパン</t>
    </rPh>
    <rPh sb="6" eb="8">
      <t>カイケイ</t>
    </rPh>
    <rPh sb="8" eb="9">
      <t>トウ</t>
    </rPh>
    <rPh sb="9" eb="11">
      <t>ザイム</t>
    </rPh>
    <rPh sb="11" eb="13">
      <t>ショルイ</t>
    </rPh>
    <rPh sb="14" eb="16">
      <t>タイショウ</t>
    </rPh>
    <rPh sb="16" eb="18">
      <t>ハンイ</t>
    </rPh>
    <phoneticPr fontId="2"/>
  </si>
  <si>
    <t>　　②　出納整理期間</t>
    <rPh sb="4" eb="6">
      <t>スイトウ</t>
    </rPh>
    <rPh sb="6" eb="8">
      <t>セイリ</t>
    </rPh>
    <rPh sb="8" eb="10">
      <t>キカン</t>
    </rPh>
    <phoneticPr fontId="2"/>
  </si>
  <si>
    <t>　　③　財務書類の表示金額単位</t>
    <rPh sb="4" eb="6">
      <t>ザイム</t>
    </rPh>
    <rPh sb="6" eb="8">
      <t>ショルイ</t>
    </rPh>
    <rPh sb="9" eb="11">
      <t>ヒョウジ</t>
    </rPh>
    <rPh sb="11" eb="13">
      <t>キンガク</t>
    </rPh>
    <rPh sb="13" eb="15">
      <t>タンイ</t>
    </rPh>
    <phoneticPr fontId="2"/>
  </si>
  <si>
    <t>　　⑤　利子補給等に係る債務負担行為の翌年度以降の支出予定額　</t>
    <phoneticPr fontId="2"/>
  </si>
  <si>
    <t>　　⑥　繰越事業に係る将来の支出予定額</t>
    <phoneticPr fontId="2"/>
  </si>
  <si>
    <t>　（２）貸借対照表に係る事項</t>
    <rPh sb="4" eb="6">
      <t>タイシャク</t>
    </rPh>
    <rPh sb="6" eb="9">
      <t>タイショウヒョウ</t>
    </rPh>
    <rPh sb="10" eb="11">
      <t>カカ</t>
    </rPh>
    <rPh sb="12" eb="14">
      <t>ジコウ</t>
    </rPh>
    <phoneticPr fontId="2"/>
  </si>
  <si>
    <t>　　①　売却可能資産に係る資産科目別の金額及びその範囲</t>
    <phoneticPr fontId="2"/>
  </si>
  <si>
    <t>　　②　減債基金に係る積立不足の有無及び不足</t>
    <phoneticPr fontId="2"/>
  </si>
  <si>
    <t>　　③　基金借入金（繰替運用）</t>
    <phoneticPr fontId="2"/>
  </si>
  <si>
    <t>　　④　地方公共団体財政健全化法における健全化判断比率の状況は、次のとおりです。</t>
    <rPh sb="32" eb="33">
      <t>ツギ</t>
    </rPh>
    <phoneticPr fontId="2"/>
  </si>
  <si>
    <t>　　④　地方公共団体の財政の健全化に関する法律における将来負担比率の算定要素は、次のとおりです。</t>
    <phoneticPr fontId="2"/>
  </si>
  <si>
    <t>　（３）純資産変動計算書に係る事項</t>
    <rPh sb="4" eb="7">
      <t>ジュンシサン</t>
    </rPh>
    <rPh sb="7" eb="9">
      <t>ヘンドウ</t>
    </rPh>
    <rPh sb="9" eb="12">
      <t>ケイサンショ</t>
    </rPh>
    <rPh sb="13" eb="14">
      <t>カカ</t>
    </rPh>
    <rPh sb="15" eb="17">
      <t>ジコウ</t>
    </rPh>
    <phoneticPr fontId="2"/>
  </si>
  <si>
    <t>　　　開始時における有形固定資産等の評価は原則として取得原価とし、取得原価が不明なものは原則として再調達原価としております。</t>
    <phoneticPr fontId="2"/>
  </si>
  <si>
    <t>　　　また、開始後については、原則として取得原価とし再評価は行わないこととしております。</t>
    <phoneticPr fontId="2"/>
  </si>
  <si>
    <t>　　　定額法を採用しております。</t>
    <phoneticPr fontId="2"/>
  </si>
  <si>
    <t>　　　過去５年間の平均不納欠損率により計上しております。</t>
    <phoneticPr fontId="2"/>
  </si>
  <si>
    <t>　　　翌年度6月支給予定の期末・勤勉手当のうち、全支給対象期間に対する本年度の支給対象期間の割合を乗じた額を計上しております。</t>
    <phoneticPr fontId="2"/>
  </si>
  <si>
    <t>　　　現金（手許現金及び要求払預金）及び現金同等物（3ヶ月以内の短期投資等）を資金の範囲としております。</t>
    <phoneticPr fontId="2"/>
  </si>
  <si>
    <t>　　　このうち現金同等物は、短期投資の他、出納整理期間中の取引により発生する資金の受払いも含んでおります。</t>
    <phoneticPr fontId="2"/>
  </si>
  <si>
    <t xml:space="preserve">　　　税込方式によっております。 </t>
    <phoneticPr fontId="2"/>
  </si>
  <si>
    <t>　　　物品及びソフトウエアについては、取得価額又は見積価額が50万円（美術品は300万円）以上の場合に資産として計上しております。</t>
    <rPh sb="5" eb="6">
      <t>オヨ</t>
    </rPh>
    <rPh sb="23" eb="24">
      <t>マタ</t>
    </rPh>
    <rPh sb="32" eb="33">
      <t>マン</t>
    </rPh>
    <rPh sb="35" eb="38">
      <t>ビジュツヒン</t>
    </rPh>
    <rPh sb="42" eb="44">
      <t>マンエン</t>
    </rPh>
    <phoneticPr fontId="2"/>
  </si>
  <si>
    <t>　　　有形固定資産のうち、償却資産に対して修繕を行った場合は、修繕等に係る支出が当該償却資産の資産価値を高め、またはその耐久性を増すことと</t>
    <phoneticPr fontId="2"/>
  </si>
  <si>
    <t>　　なると認められるかどうかを判断し、認められる部分に対する金額を資本的支出として資産に計上しております。また、上記基準で判断できない場合は、</t>
    <phoneticPr fontId="2"/>
  </si>
  <si>
    <t>　　金額が60万円未満の場合、又は固定資産の取得価格等のおおむね10％相当額以下である場合に修繕費として処理しております。</t>
    <rPh sb="2" eb="4">
      <t>キンガク</t>
    </rPh>
    <rPh sb="7" eb="9">
      <t>マンエン</t>
    </rPh>
    <rPh sb="9" eb="11">
      <t>ミマン</t>
    </rPh>
    <rPh sb="12" eb="14">
      <t>バアイ</t>
    </rPh>
    <rPh sb="15" eb="16">
      <t>マタ</t>
    </rPh>
    <rPh sb="17" eb="21">
      <t>コテイシサン</t>
    </rPh>
    <rPh sb="22" eb="24">
      <t>シュトク</t>
    </rPh>
    <rPh sb="24" eb="26">
      <t>カカク</t>
    </rPh>
    <rPh sb="26" eb="27">
      <t>トウ</t>
    </rPh>
    <rPh sb="35" eb="38">
      <t>ソウトウガク</t>
    </rPh>
    <rPh sb="38" eb="40">
      <t>イカ</t>
    </rPh>
    <rPh sb="43" eb="45">
      <t>バアイ</t>
    </rPh>
    <rPh sb="46" eb="49">
      <t>シュウゼンヒ</t>
    </rPh>
    <rPh sb="52" eb="54">
      <t>ショリ</t>
    </rPh>
    <phoneticPr fontId="2"/>
  </si>
  <si>
    <t>　　　一般会計</t>
    <phoneticPr fontId="2"/>
  </si>
  <si>
    <t>　　　地方自治法235条の5に基づき出納整理期間が設けられている会計においては、出納整理期間における現金の受払い等を終了した後の計数をもって</t>
    <rPh sb="64" eb="66">
      <t>ケイスウ</t>
    </rPh>
    <phoneticPr fontId="2"/>
  </si>
  <si>
    <t>　　会計年度末の計数としております。</t>
    <rPh sb="8" eb="10">
      <t>ケイスウ</t>
    </rPh>
    <phoneticPr fontId="2"/>
  </si>
  <si>
    <t>　　　実質赤字比率　　　－％</t>
    <phoneticPr fontId="2"/>
  </si>
  <si>
    <t>　　　連結赤字比率　　　－％</t>
    <phoneticPr fontId="2"/>
  </si>
  <si>
    <t>　　①　固定資産等形成分</t>
    <rPh sb="4" eb="8">
      <t>コテイシサン</t>
    </rPh>
    <rPh sb="8" eb="9">
      <t>トウ</t>
    </rPh>
    <rPh sb="9" eb="11">
      <t>ケイセイ</t>
    </rPh>
    <rPh sb="11" eb="12">
      <t>ブン</t>
    </rPh>
    <phoneticPr fontId="2"/>
  </si>
  <si>
    <t>　　　固定資産の額に流動資産における短期貸付金及び基金等を加えた額を計上しております。</t>
    <rPh sb="3" eb="7">
      <t>コテイシサン</t>
    </rPh>
    <rPh sb="8" eb="9">
      <t>ガク</t>
    </rPh>
    <rPh sb="10" eb="12">
      <t>リュウドウ</t>
    </rPh>
    <rPh sb="12" eb="14">
      <t>シサン</t>
    </rPh>
    <rPh sb="18" eb="20">
      <t>タンキ</t>
    </rPh>
    <rPh sb="20" eb="23">
      <t>カシツケキン</t>
    </rPh>
    <rPh sb="23" eb="24">
      <t>オヨ</t>
    </rPh>
    <rPh sb="25" eb="27">
      <t>キキン</t>
    </rPh>
    <rPh sb="27" eb="28">
      <t>トウ</t>
    </rPh>
    <rPh sb="29" eb="30">
      <t>クワ</t>
    </rPh>
    <rPh sb="32" eb="33">
      <t>ガク</t>
    </rPh>
    <rPh sb="34" eb="36">
      <t>ケイジョウ</t>
    </rPh>
    <phoneticPr fontId="2"/>
  </si>
  <si>
    <t>　　②　余剰分（不足分）</t>
    <rPh sb="4" eb="7">
      <t>ヨジョウブン</t>
    </rPh>
    <rPh sb="8" eb="11">
      <t>フソクブン</t>
    </rPh>
    <phoneticPr fontId="2"/>
  </si>
  <si>
    <t>　　　純資産合計額のうち、固定資産等形成分を差し引いた金額を計上しております。</t>
    <rPh sb="3" eb="6">
      <t>ジュンシサン</t>
    </rPh>
    <rPh sb="6" eb="9">
      <t>ゴウケイガク</t>
    </rPh>
    <rPh sb="13" eb="17">
      <t>コテイシサン</t>
    </rPh>
    <rPh sb="17" eb="18">
      <t>トウ</t>
    </rPh>
    <rPh sb="18" eb="20">
      <t>ケイセイ</t>
    </rPh>
    <rPh sb="20" eb="21">
      <t>ブン</t>
    </rPh>
    <rPh sb="22" eb="23">
      <t>サ</t>
    </rPh>
    <rPh sb="24" eb="25">
      <t>ヒ</t>
    </rPh>
    <rPh sb="27" eb="29">
      <t>キンガク</t>
    </rPh>
    <rPh sb="30" eb="32">
      <t>ケイジョウ</t>
    </rPh>
    <phoneticPr fontId="2"/>
  </si>
  <si>
    <t>　（４）資金収支計算書に係る事項</t>
    <rPh sb="4" eb="6">
      <t>シキン</t>
    </rPh>
    <rPh sb="6" eb="8">
      <t>シュウシ</t>
    </rPh>
    <rPh sb="8" eb="11">
      <t>ケイサンショ</t>
    </rPh>
    <rPh sb="12" eb="13">
      <t>カカ</t>
    </rPh>
    <rPh sb="14" eb="16">
      <t>ジコウ</t>
    </rPh>
    <phoneticPr fontId="2"/>
  </si>
  <si>
    <t>　　②　一時借入金</t>
    <rPh sb="4" eb="6">
      <t>イチジ</t>
    </rPh>
    <rPh sb="6" eb="9">
      <t>カリイレキン</t>
    </rPh>
    <phoneticPr fontId="2"/>
  </si>
  <si>
    <t>　　　資金収支計算書上、一時借入金の増減額は含まれておりません。</t>
    <rPh sb="3" eb="5">
      <t>シキン</t>
    </rPh>
    <rPh sb="5" eb="7">
      <t>シュウシ</t>
    </rPh>
    <rPh sb="7" eb="10">
      <t>ケイサンショ</t>
    </rPh>
    <rPh sb="10" eb="11">
      <t>ジョウ</t>
    </rPh>
    <rPh sb="12" eb="14">
      <t>イチジ</t>
    </rPh>
    <rPh sb="14" eb="17">
      <t>カリイレキン</t>
    </rPh>
    <rPh sb="18" eb="21">
      <t>ゾウゲンガク</t>
    </rPh>
    <rPh sb="22" eb="23">
      <t>フク</t>
    </rPh>
    <phoneticPr fontId="2"/>
  </si>
  <si>
    <t>　　該当はありません。</t>
    <rPh sb="2" eb="4">
      <t>ガイトウ</t>
    </rPh>
    <phoneticPr fontId="2"/>
  </si>
  <si>
    <t>　　　該当はありません。</t>
    <rPh sb="3" eb="5">
      <t>ガイトウ</t>
    </rPh>
    <phoneticPr fontId="2"/>
  </si>
  <si>
    <t>　　　なお、一時借入金の限度額及び利子額は次のとおりです。</t>
    <rPh sb="6" eb="8">
      <t>イチジ</t>
    </rPh>
    <rPh sb="8" eb="11">
      <t>カリイレキン</t>
    </rPh>
    <rPh sb="12" eb="15">
      <t>ゲンドガク</t>
    </rPh>
    <rPh sb="15" eb="16">
      <t>オヨ</t>
    </rPh>
    <rPh sb="17" eb="19">
      <t>リシ</t>
    </rPh>
    <rPh sb="19" eb="20">
      <t>ガク</t>
    </rPh>
    <rPh sb="21" eb="22">
      <t>ツギ</t>
    </rPh>
    <phoneticPr fontId="2"/>
  </si>
  <si>
    <t>　　　一時借入金の限度額　　　　　　　 　800,000千円</t>
    <rPh sb="3" eb="5">
      <t>イチジ</t>
    </rPh>
    <rPh sb="5" eb="8">
      <t>カリイレキン</t>
    </rPh>
    <rPh sb="9" eb="12">
      <t>ゲンドガク</t>
    </rPh>
    <rPh sb="28" eb="30">
      <t>センエン</t>
    </rPh>
    <phoneticPr fontId="2"/>
  </si>
  <si>
    <t>　　　純資産における固定資産等形成分及び余剰分（不足分）の内容</t>
    <rPh sb="3" eb="6">
      <t>ジュンシサン</t>
    </rPh>
    <rPh sb="10" eb="14">
      <t>コテイシサン</t>
    </rPh>
    <rPh sb="14" eb="15">
      <t>トウ</t>
    </rPh>
    <rPh sb="15" eb="17">
      <t>ケイセイ</t>
    </rPh>
    <rPh sb="17" eb="18">
      <t>ブン</t>
    </rPh>
    <rPh sb="18" eb="19">
      <t>オヨ</t>
    </rPh>
    <rPh sb="20" eb="23">
      <t>ヨジョウブン</t>
    </rPh>
    <rPh sb="24" eb="27">
      <t>フソクブン</t>
    </rPh>
    <rPh sb="29" eb="31">
      <t>ナイヨウ</t>
    </rPh>
    <phoneticPr fontId="2"/>
  </si>
  <si>
    <t>全体財務書類における注記</t>
    <rPh sb="0" eb="2">
      <t>ゼンタイ</t>
    </rPh>
    <rPh sb="2" eb="4">
      <t>ザイム</t>
    </rPh>
    <rPh sb="4" eb="6">
      <t>ショルイ</t>
    </rPh>
    <rPh sb="10" eb="12">
      <t>チュウキ</t>
    </rPh>
    <phoneticPr fontId="2"/>
  </si>
  <si>
    <t>　　を計上しております。</t>
    <phoneticPr fontId="2"/>
  </si>
  <si>
    <t>　　②　会計間の相殺消去</t>
    <phoneticPr fontId="2"/>
  </si>
  <si>
    <t>　　　会計間の繰入繰出額及び債権債務等を相殺消去した金額で表示しています。</t>
    <phoneticPr fontId="2"/>
  </si>
  <si>
    <t>　　　ファイナンス・リース取引については、通常の売買取引に係る方法に準じて会計処理を行っております。（少額リース資産及び短期のリース取引には</t>
    <phoneticPr fontId="2"/>
  </si>
  <si>
    <t>　　簡便的な取扱いをし、通常の賃貸借に係る方法に準じて会計処理を行っております。）</t>
    <phoneticPr fontId="2"/>
  </si>
  <si>
    <t>　　　なお、一般会計及び農業集落排水事業特別会計以外の会計では、当年度末における支給見込額に基づき、当年度の負担に属する額(12月から3月までの4か月分)</t>
    <phoneticPr fontId="2"/>
  </si>
  <si>
    <t>-</t>
    <phoneticPr fontId="2"/>
  </si>
  <si>
    <t>その他の貸付金</t>
    <rPh sb="2" eb="3">
      <t>タ</t>
    </rPh>
    <rPh sb="4" eb="7">
      <t>カシツケキン</t>
    </rPh>
    <phoneticPr fontId="2"/>
  </si>
  <si>
    <t>【未収金】</t>
    <phoneticPr fontId="2"/>
  </si>
  <si>
    <t>税等未収金</t>
    <rPh sb="0" eb="1">
      <t>ゼイ</t>
    </rPh>
    <rPh sb="1" eb="2">
      <t>トウ</t>
    </rPh>
    <phoneticPr fontId="14"/>
  </si>
  <si>
    <t>　減債基金</t>
    <rPh sb="1" eb="3">
      <t>ゲンサイ</t>
    </rPh>
    <rPh sb="3" eb="5">
      <t>キキン</t>
    </rPh>
    <phoneticPr fontId="14"/>
  </si>
  <si>
    <t>　財政調整基金</t>
    <rPh sb="1" eb="3">
      <t>ザイセイ</t>
    </rPh>
    <rPh sb="3" eb="5">
      <t>チョウセイ</t>
    </rPh>
    <rPh sb="5" eb="7">
      <t>キキン</t>
    </rPh>
    <phoneticPr fontId="14"/>
  </si>
  <si>
    <t>　人材育成基金</t>
    <rPh sb="1" eb="3">
      <t>ジンザイ</t>
    </rPh>
    <rPh sb="3" eb="5">
      <t>イクセイ</t>
    </rPh>
    <rPh sb="5" eb="7">
      <t>キキン</t>
    </rPh>
    <phoneticPr fontId="14"/>
  </si>
  <si>
    <t>　福祉基金</t>
    <rPh sb="1" eb="3">
      <t>フクシ</t>
    </rPh>
    <rPh sb="3" eb="5">
      <t>キキン</t>
    </rPh>
    <phoneticPr fontId="14"/>
  </si>
  <si>
    <t>　公共施設等整備基金</t>
    <rPh sb="1" eb="3">
      <t>コウキョウ</t>
    </rPh>
    <rPh sb="3" eb="5">
      <t>シセツ</t>
    </rPh>
    <rPh sb="5" eb="6">
      <t>トウ</t>
    </rPh>
    <rPh sb="6" eb="8">
      <t>セイビ</t>
    </rPh>
    <rPh sb="8" eb="10">
      <t>キキン</t>
    </rPh>
    <phoneticPr fontId="14"/>
  </si>
  <si>
    <t>　学校施設整備基金</t>
    <rPh sb="1" eb="3">
      <t>ガッコウ</t>
    </rPh>
    <rPh sb="3" eb="5">
      <t>シセツ</t>
    </rPh>
    <rPh sb="5" eb="7">
      <t>セイビ</t>
    </rPh>
    <rPh sb="7" eb="9">
      <t>キキン</t>
    </rPh>
    <phoneticPr fontId="14"/>
  </si>
  <si>
    <t>【国民健康保険事業特別会計】</t>
    <rPh sb="1" eb="3">
      <t>コクミン</t>
    </rPh>
    <rPh sb="3" eb="5">
      <t>ケンコウ</t>
    </rPh>
    <rPh sb="5" eb="7">
      <t>ホケン</t>
    </rPh>
    <rPh sb="7" eb="9">
      <t>ジギョウ</t>
    </rPh>
    <rPh sb="9" eb="11">
      <t>トクベツ</t>
    </rPh>
    <rPh sb="11" eb="13">
      <t>カイケイ</t>
    </rPh>
    <phoneticPr fontId="14"/>
  </si>
  <si>
    <t>【介護保険特別会計】</t>
    <rPh sb="1" eb="3">
      <t>カイゴ</t>
    </rPh>
    <rPh sb="3" eb="5">
      <t>ホケン</t>
    </rPh>
    <rPh sb="5" eb="7">
      <t>トクベツ</t>
    </rPh>
    <rPh sb="7" eb="9">
      <t>カイケイ</t>
    </rPh>
    <phoneticPr fontId="14"/>
  </si>
  <si>
    <t>【農業集落排水事業特別会計】</t>
    <rPh sb="1" eb="3">
      <t>ノウギョウ</t>
    </rPh>
    <rPh sb="3" eb="5">
      <t>シュウラク</t>
    </rPh>
    <rPh sb="5" eb="7">
      <t>ハイスイ</t>
    </rPh>
    <rPh sb="7" eb="9">
      <t>ジギョウ</t>
    </rPh>
    <rPh sb="9" eb="11">
      <t>トクベツ</t>
    </rPh>
    <rPh sb="11" eb="13">
      <t>カイケイ</t>
    </rPh>
    <phoneticPr fontId="14"/>
  </si>
  <si>
    <t>　水道事業会計</t>
    <rPh sb="1" eb="3">
      <t>スイドウ</t>
    </rPh>
    <rPh sb="3" eb="5">
      <t>ジギョウ</t>
    </rPh>
    <rPh sb="5" eb="7">
      <t>カイケイ</t>
    </rPh>
    <phoneticPr fontId="14"/>
  </si>
  <si>
    <t>　農業集落排水事業債</t>
    <rPh sb="1" eb="3">
      <t>ノウギョウ</t>
    </rPh>
    <rPh sb="3" eb="5">
      <t>シュウラク</t>
    </rPh>
    <rPh sb="5" eb="7">
      <t>ハイスイ</t>
    </rPh>
    <rPh sb="7" eb="9">
      <t>ジギョウ</t>
    </rPh>
    <rPh sb="9" eb="10">
      <t>サイ</t>
    </rPh>
    <phoneticPr fontId="14"/>
  </si>
  <si>
    <t>　板柳町公共下水道事業会計
　企業債</t>
    <rPh sb="1" eb="4">
      <t>イ</t>
    </rPh>
    <rPh sb="4" eb="6">
      <t>コウキョウ</t>
    </rPh>
    <rPh sb="6" eb="9">
      <t>ゲスイドウ</t>
    </rPh>
    <rPh sb="9" eb="11">
      <t>ジギョウ</t>
    </rPh>
    <rPh sb="11" eb="13">
      <t>カイケイ</t>
    </rPh>
    <rPh sb="15" eb="17">
      <t>キギョウ</t>
    </rPh>
    <rPh sb="17" eb="18">
      <t>サイ</t>
    </rPh>
    <phoneticPr fontId="14"/>
  </si>
  <si>
    <t>　板柳町水道事業会計
　企業債</t>
    <rPh sb="1" eb="4">
      <t>イ</t>
    </rPh>
    <rPh sb="4" eb="6">
      <t>スイドウ</t>
    </rPh>
    <rPh sb="6" eb="8">
      <t>ジギョウ</t>
    </rPh>
    <rPh sb="8" eb="10">
      <t>カイケイ</t>
    </rPh>
    <rPh sb="12" eb="14">
      <t>キギョウ</t>
    </rPh>
    <rPh sb="14" eb="15">
      <t>サイ</t>
    </rPh>
    <phoneticPr fontId="14"/>
  </si>
  <si>
    <t>　国民健康保険板柳中央病院事業会計
　企業債</t>
    <rPh sb="1" eb="3">
      <t>コクミン</t>
    </rPh>
    <rPh sb="3" eb="5">
      <t>ケンコウ</t>
    </rPh>
    <rPh sb="5" eb="7">
      <t>ホケン</t>
    </rPh>
    <rPh sb="7" eb="9">
      <t>イタヤナギ</t>
    </rPh>
    <rPh sb="9" eb="11">
      <t>チュウオウ</t>
    </rPh>
    <rPh sb="11" eb="13">
      <t>ビョウイン</t>
    </rPh>
    <rPh sb="13" eb="15">
      <t>ジギョウ</t>
    </rPh>
    <rPh sb="15" eb="17">
      <t>カイケイ</t>
    </rPh>
    <rPh sb="19" eb="22">
      <t>キギョウサイ</t>
    </rPh>
    <phoneticPr fontId="14"/>
  </si>
  <si>
    <t>現金預金（後期高齢者医療特別会計）</t>
    <rPh sb="0" eb="2">
      <t>ゲンキン</t>
    </rPh>
    <rPh sb="2" eb="4">
      <t>ヨキン</t>
    </rPh>
    <rPh sb="5" eb="7">
      <t>コウキ</t>
    </rPh>
    <rPh sb="7" eb="10">
      <t>コウレイシャ</t>
    </rPh>
    <rPh sb="10" eb="12">
      <t>イリョウ</t>
    </rPh>
    <rPh sb="12" eb="14">
      <t>トクベツ</t>
    </rPh>
    <rPh sb="14" eb="16">
      <t>カイケイ</t>
    </rPh>
    <phoneticPr fontId="14"/>
  </si>
  <si>
    <t>現金預金（農業集落排水事業特別会計）</t>
    <rPh sb="0" eb="2">
      <t>ゲンキン</t>
    </rPh>
    <rPh sb="2" eb="4">
      <t>ヨキン</t>
    </rPh>
    <rPh sb="5" eb="7">
      <t>ノウギョウ</t>
    </rPh>
    <rPh sb="7" eb="9">
      <t>シュウラク</t>
    </rPh>
    <rPh sb="9" eb="11">
      <t>ハイスイ</t>
    </rPh>
    <rPh sb="11" eb="13">
      <t>ジギョウ</t>
    </rPh>
    <rPh sb="13" eb="15">
      <t>トクベツ</t>
    </rPh>
    <rPh sb="15" eb="17">
      <t>カイケイ</t>
    </rPh>
    <phoneticPr fontId="14"/>
  </si>
  <si>
    <t>現金預金（国民健康保険板柳中央病院事業会計）</t>
    <rPh sb="0" eb="2">
      <t>ゲンキン</t>
    </rPh>
    <rPh sb="2" eb="4">
      <t>ヨキン</t>
    </rPh>
    <rPh sb="5" eb="7">
      <t>コクミン</t>
    </rPh>
    <rPh sb="7" eb="9">
      <t>ケンコウ</t>
    </rPh>
    <rPh sb="9" eb="11">
      <t>ホケン</t>
    </rPh>
    <rPh sb="11" eb="13">
      <t>イタヤナギ</t>
    </rPh>
    <rPh sb="13" eb="15">
      <t>チュウオウ</t>
    </rPh>
    <rPh sb="15" eb="17">
      <t>ビョウイン</t>
    </rPh>
    <rPh sb="17" eb="19">
      <t>ジギョウ</t>
    </rPh>
    <rPh sb="19" eb="21">
      <t>カイケイ</t>
    </rPh>
    <phoneticPr fontId="14"/>
  </si>
  <si>
    <t>現金預金（板柳町水道事業会計）</t>
    <rPh sb="0" eb="2">
      <t>ゲンキン</t>
    </rPh>
    <rPh sb="2" eb="4">
      <t>ヨキン</t>
    </rPh>
    <rPh sb="5" eb="8">
      <t>イ</t>
    </rPh>
    <rPh sb="8" eb="10">
      <t>スイドウ</t>
    </rPh>
    <rPh sb="10" eb="12">
      <t>ジギョウ</t>
    </rPh>
    <rPh sb="12" eb="14">
      <t>カイケイ</t>
    </rPh>
    <phoneticPr fontId="14"/>
  </si>
  <si>
    <t>現金預金（板柳町公共下水道事業会計）</t>
    <rPh sb="0" eb="2">
      <t>ゲンキン</t>
    </rPh>
    <rPh sb="2" eb="4">
      <t>ヨキン</t>
    </rPh>
    <rPh sb="5" eb="8">
      <t>イ</t>
    </rPh>
    <rPh sb="8" eb="10">
      <t>コウキョウ</t>
    </rPh>
    <rPh sb="10" eb="13">
      <t>ゲスイドウ</t>
    </rPh>
    <rPh sb="13" eb="15">
      <t>ジギョウ</t>
    </rPh>
    <rPh sb="15" eb="17">
      <t>カイケイ</t>
    </rPh>
    <phoneticPr fontId="14"/>
  </si>
  <si>
    <t>統一的な基準による財務書類等</t>
    <phoneticPr fontId="2"/>
  </si>
  <si>
    <t>　　②　投資損失引当金</t>
    <rPh sb="4" eb="6">
      <t>トウシ</t>
    </rPh>
    <rPh sb="6" eb="8">
      <t>ソンシツ</t>
    </rPh>
    <phoneticPr fontId="2"/>
  </si>
  <si>
    <t>　　③　退職手当引当金</t>
    <rPh sb="6" eb="8">
      <t>テアテ</t>
    </rPh>
    <phoneticPr fontId="2"/>
  </si>
  <si>
    <t>㈱みずほフィナンシャルグループ</t>
  </si>
  <si>
    <t>津軽広域活動推進基金</t>
    <rPh sb="0" eb="2">
      <t>ツガル</t>
    </rPh>
    <rPh sb="2" eb="4">
      <t>コウイキ</t>
    </rPh>
    <rPh sb="4" eb="10">
      <t>カツドウスイシンキキン</t>
    </rPh>
    <phoneticPr fontId="5"/>
  </si>
  <si>
    <t>一般財団法人　板柳町産業振興公社りんごワーク研究所</t>
    <rPh sb="0" eb="6">
      <t>イッパンザイダンホウジン</t>
    </rPh>
    <rPh sb="7" eb="10">
      <t>イタヤナギマチ</t>
    </rPh>
    <rPh sb="10" eb="16">
      <t>サンギョウシンコウコウシャ</t>
    </rPh>
    <rPh sb="22" eb="25">
      <t>ケンキュウジョ</t>
    </rPh>
    <phoneticPr fontId="5"/>
  </si>
  <si>
    <t>津軽広域水道企業団出資金（板柳町分）</t>
    <rPh sb="0" eb="2">
      <t>ツガル</t>
    </rPh>
    <rPh sb="2" eb="4">
      <t>コウイキ</t>
    </rPh>
    <rPh sb="4" eb="6">
      <t>スイドウ</t>
    </rPh>
    <rPh sb="6" eb="8">
      <t>キギョウ</t>
    </rPh>
    <rPh sb="8" eb="9">
      <t>ダン</t>
    </rPh>
    <rPh sb="9" eb="12">
      <t>シュッシキン</t>
    </rPh>
    <rPh sb="13" eb="16">
      <t>イタヤナギマチ</t>
    </rPh>
    <rPh sb="16" eb="17">
      <t>ブン</t>
    </rPh>
    <phoneticPr fontId="5"/>
  </si>
  <si>
    <t>青森放送㈱</t>
    <rPh sb="0" eb="2">
      <t>アオモリ</t>
    </rPh>
    <rPh sb="2" eb="4">
      <t>ホウソウ</t>
    </rPh>
    <phoneticPr fontId="5"/>
  </si>
  <si>
    <t>㈱陸奥新報</t>
    <rPh sb="1" eb="3">
      <t>ムツ</t>
    </rPh>
    <rPh sb="3" eb="5">
      <t>シンポウ</t>
    </rPh>
    <phoneticPr fontId="5"/>
  </si>
  <si>
    <t>公益社団法人　青森県観光連盟</t>
    <rPh sb="0" eb="2">
      <t>コウエキ</t>
    </rPh>
    <rPh sb="2" eb="4">
      <t>シャダン</t>
    </rPh>
    <rPh sb="4" eb="6">
      <t>ホウジン</t>
    </rPh>
    <rPh sb="7" eb="10">
      <t>アオモリケン</t>
    </rPh>
    <rPh sb="10" eb="12">
      <t>カンコウ</t>
    </rPh>
    <rPh sb="12" eb="14">
      <t>レンメイ</t>
    </rPh>
    <phoneticPr fontId="5"/>
  </si>
  <si>
    <t>公益社団法人　青森県青果物価格安定基金協会</t>
    <rPh sb="0" eb="6">
      <t>コウエキシャダンホウジン</t>
    </rPh>
    <rPh sb="7" eb="10">
      <t>アオモリケン</t>
    </rPh>
    <rPh sb="10" eb="13">
      <t>セイカブツ</t>
    </rPh>
    <rPh sb="13" eb="15">
      <t>カカク</t>
    </rPh>
    <rPh sb="15" eb="17">
      <t>アンテイ</t>
    </rPh>
    <rPh sb="17" eb="19">
      <t>キキン</t>
    </rPh>
    <rPh sb="19" eb="21">
      <t>キョウカイ</t>
    </rPh>
    <phoneticPr fontId="5"/>
  </si>
  <si>
    <t>青い森信用金庫</t>
    <rPh sb="0" eb="1">
      <t>アオ</t>
    </rPh>
    <rPh sb="2" eb="7">
      <t>モリシンヨウキンコ</t>
    </rPh>
    <phoneticPr fontId="5"/>
  </si>
  <si>
    <t>青森県農業信用基金協会</t>
    <rPh sb="0" eb="3">
      <t>アオモリケン</t>
    </rPh>
    <rPh sb="3" eb="5">
      <t>ノウギョウ</t>
    </rPh>
    <rPh sb="5" eb="7">
      <t>シンヨウ</t>
    </rPh>
    <rPh sb="7" eb="9">
      <t>キキン</t>
    </rPh>
    <rPh sb="9" eb="11">
      <t>キョウカイ</t>
    </rPh>
    <phoneticPr fontId="5"/>
  </si>
  <si>
    <t>地方公共団体金融機構</t>
    <rPh sb="0" eb="2">
      <t>チホウ</t>
    </rPh>
    <rPh sb="2" eb="4">
      <t>コウキョウ</t>
    </rPh>
    <rPh sb="4" eb="6">
      <t>ダンタイ</t>
    </rPh>
    <rPh sb="6" eb="8">
      <t>キンユウ</t>
    </rPh>
    <rPh sb="8" eb="10">
      <t>キコウ</t>
    </rPh>
    <phoneticPr fontId="5"/>
  </si>
  <si>
    <t>公益社団法人あおもり農林業支援センター</t>
    <rPh sb="0" eb="2">
      <t>コウエキ</t>
    </rPh>
    <rPh sb="2" eb="4">
      <t>シャダン</t>
    </rPh>
    <rPh sb="4" eb="6">
      <t>ホウジン</t>
    </rPh>
    <rPh sb="10" eb="13">
      <t>ノウリンギョウ</t>
    </rPh>
    <rPh sb="13" eb="15">
      <t>シエン</t>
    </rPh>
    <phoneticPr fontId="5"/>
  </si>
  <si>
    <t>青森県信用保証協会</t>
    <rPh sb="0" eb="3">
      <t>アオモリケン</t>
    </rPh>
    <rPh sb="3" eb="5">
      <t>シンヨウ</t>
    </rPh>
    <rPh sb="5" eb="7">
      <t>ホショウ</t>
    </rPh>
    <rPh sb="7" eb="9">
      <t>キョウカイ</t>
    </rPh>
    <phoneticPr fontId="5"/>
  </si>
  <si>
    <t>公益財団法人　青森県建設技術センター</t>
    <rPh sb="0" eb="2">
      <t>コウエキ</t>
    </rPh>
    <rPh sb="2" eb="4">
      <t>ザイダン</t>
    </rPh>
    <rPh sb="4" eb="6">
      <t>ホウジン</t>
    </rPh>
    <rPh sb="7" eb="10">
      <t>アオモリケン</t>
    </rPh>
    <rPh sb="10" eb="12">
      <t>ケンセツ</t>
    </rPh>
    <rPh sb="12" eb="14">
      <t>ギジュツ</t>
    </rPh>
    <phoneticPr fontId="5"/>
  </si>
  <si>
    <t>東北電力㈱</t>
    <rPh sb="0" eb="4">
      <t>トウホクデンリョク</t>
    </rPh>
    <phoneticPr fontId="31"/>
  </si>
  <si>
    <t>津軽広域活動推進基金</t>
    <rPh sb="0" eb="2">
      <t>ツガル</t>
    </rPh>
    <rPh sb="2" eb="4">
      <t>コウイキ</t>
    </rPh>
    <rPh sb="4" eb="10">
      <t>カツドウスイシンキキン</t>
    </rPh>
    <phoneticPr fontId="31"/>
  </si>
  <si>
    <t>一般財団法人　板柳町産業振興公社りんごワーク研究所</t>
    <rPh sb="0" eb="6">
      <t>イッパンザイダンホウジン</t>
    </rPh>
    <rPh sb="7" eb="10">
      <t>イタヤナギマチ</t>
    </rPh>
    <rPh sb="10" eb="16">
      <t>サンギョウシンコウコウシャ</t>
    </rPh>
    <rPh sb="22" eb="25">
      <t>ケンキュウジョ</t>
    </rPh>
    <phoneticPr fontId="31"/>
  </si>
  <si>
    <t>津軽広域水道企業団出資金（板柳町分）</t>
    <rPh sb="0" eb="2">
      <t>ツガル</t>
    </rPh>
    <rPh sb="2" eb="4">
      <t>コウイキ</t>
    </rPh>
    <rPh sb="4" eb="6">
      <t>スイドウ</t>
    </rPh>
    <rPh sb="6" eb="8">
      <t>キギョウ</t>
    </rPh>
    <rPh sb="8" eb="9">
      <t>ダン</t>
    </rPh>
    <rPh sb="9" eb="12">
      <t>シュッシキン</t>
    </rPh>
    <rPh sb="13" eb="16">
      <t>イタヤナギマチ</t>
    </rPh>
    <rPh sb="16" eb="17">
      <t>ブン</t>
    </rPh>
    <phoneticPr fontId="31"/>
  </si>
  <si>
    <t>青森放送㈱</t>
    <rPh sb="0" eb="2">
      <t>アオモリ</t>
    </rPh>
    <rPh sb="2" eb="4">
      <t>ホウソウ</t>
    </rPh>
    <phoneticPr fontId="31"/>
  </si>
  <si>
    <t>㈱陸奥新報</t>
    <rPh sb="1" eb="3">
      <t>ムツ</t>
    </rPh>
    <rPh sb="3" eb="5">
      <t>シンポウ</t>
    </rPh>
    <phoneticPr fontId="31"/>
  </si>
  <si>
    <t>公益社団法人　青森県観光連盟</t>
    <rPh sb="0" eb="2">
      <t>コウエキ</t>
    </rPh>
    <rPh sb="2" eb="4">
      <t>シャダン</t>
    </rPh>
    <rPh sb="4" eb="6">
      <t>ホウジン</t>
    </rPh>
    <rPh sb="7" eb="10">
      <t>アオモリケン</t>
    </rPh>
    <rPh sb="10" eb="12">
      <t>カンコウ</t>
    </rPh>
    <rPh sb="12" eb="14">
      <t>レンメイ</t>
    </rPh>
    <phoneticPr fontId="31"/>
  </si>
  <si>
    <t>公益社団法人　青森県青果物価格安定基金協会</t>
    <rPh sb="0" eb="6">
      <t>コウエキシャダンホウジン</t>
    </rPh>
    <rPh sb="7" eb="10">
      <t>アオモリケン</t>
    </rPh>
    <rPh sb="10" eb="13">
      <t>セイカブツ</t>
    </rPh>
    <rPh sb="13" eb="15">
      <t>カカク</t>
    </rPh>
    <rPh sb="15" eb="17">
      <t>アンテイ</t>
    </rPh>
    <rPh sb="17" eb="19">
      <t>キキン</t>
    </rPh>
    <rPh sb="19" eb="21">
      <t>キョウカイ</t>
    </rPh>
    <phoneticPr fontId="31"/>
  </si>
  <si>
    <t>青い森信用金庫</t>
    <rPh sb="0" eb="1">
      <t>アオ</t>
    </rPh>
    <rPh sb="2" eb="7">
      <t>モリシンヨウキンコ</t>
    </rPh>
    <phoneticPr fontId="31"/>
  </si>
  <si>
    <t>青森県農業信用基金協会</t>
    <rPh sb="0" eb="3">
      <t>アオモリケン</t>
    </rPh>
    <rPh sb="3" eb="5">
      <t>ノウギョウ</t>
    </rPh>
    <rPh sb="5" eb="7">
      <t>シンヨウ</t>
    </rPh>
    <rPh sb="7" eb="9">
      <t>キキン</t>
    </rPh>
    <rPh sb="9" eb="11">
      <t>キョウカイ</t>
    </rPh>
    <phoneticPr fontId="31"/>
  </si>
  <si>
    <t>地方公共団体金融機構</t>
    <rPh sb="0" eb="2">
      <t>チホウ</t>
    </rPh>
    <rPh sb="2" eb="4">
      <t>コウキョウ</t>
    </rPh>
    <rPh sb="4" eb="6">
      <t>ダンタイ</t>
    </rPh>
    <rPh sb="6" eb="8">
      <t>キンユウ</t>
    </rPh>
    <rPh sb="8" eb="10">
      <t>キコウ</t>
    </rPh>
    <phoneticPr fontId="31"/>
  </si>
  <si>
    <t>公益社団法人あおもり農林業支援センター</t>
    <rPh sb="0" eb="2">
      <t>コウエキ</t>
    </rPh>
    <rPh sb="2" eb="4">
      <t>シャダン</t>
    </rPh>
    <rPh sb="4" eb="6">
      <t>ホウジン</t>
    </rPh>
    <rPh sb="10" eb="13">
      <t>ノウリンギョウ</t>
    </rPh>
    <rPh sb="13" eb="15">
      <t>シエン</t>
    </rPh>
    <phoneticPr fontId="31"/>
  </si>
  <si>
    <t>青森県信用保証協会</t>
    <rPh sb="0" eb="3">
      <t>アオモリケン</t>
    </rPh>
    <rPh sb="3" eb="5">
      <t>シンヨウ</t>
    </rPh>
    <rPh sb="5" eb="7">
      <t>ホショウ</t>
    </rPh>
    <rPh sb="7" eb="9">
      <t>キョウカイ</t>
    </rPh>
    <phoneticPr fontId="31"/>
  </si>
  <si>
    <t>公益財団法人　青森県建設技術センター</t>
    <rPh sb="0" eb="2">
      <t>コウエキ</t>
    </rPh>
    <rPh sb="2" eb="4">
      <t>ザイダン</t>
    </rPh>
    <rPh sb="4" eb="6">
      <t>ホウジン</t>
    </rPh>
    <rPh sb="7" eb="10">
      <t>アオモリケン</t>
    </rPh>
    <rPh sb="10" eb="12">
      <t>ケンセツ</t>
    </rPh>
    <rPh sb="12" eb="14">
      <t>ギジュツ</t>
    </rPh>
    <phoneticPr fontId="31"/>
  </si>
  <si>
    <t>減債基金</t>
    <rPh sb="0" eb="2">
      <t>ゲンサイ</t>
    </rPh>
    <rPh sb="2" eb="4">
      <t>キキン</t>
    </rPh>
    <phoneticPr fontId="4"/>
  </si>
  <si>
    <t>財政調整基金</t>
    <rPh sb="0" eb="2">
      <t>ザイセイ</t>
    </rPh>
    <rPh sb="2" eb="4">
      <t>チョウセイ</t>
    </rPh>
    <rPh sb="4" eb="6">
      <t>キキン</t>
    </rPh>
    <phoneticPr fontId="4"/>
  </si>
  <si>
    <t>人材育成基金</t>
    <rPh sb="0" eb="2">
      <t>ジンザイ</t>
    </rPh>
    <rPh sb="2" eb="4">
      <t>イクセイ</t>
    </rPh>
    <rPh sb="4" eb="6">
      <t>キキン</t>
    </rPh>
    <phoneticPr fontId="4"/>
  </si>
  <si>
    <t>福祉基金</t>
    <rPh sb="0" eb="2">
      <t>フクシ</t>
    </rPh>
    <rPh sb="2" eb="4">
      <t>キキン</t>
    </rPh>
    <phoneticPr fontId="4"/>
  </si>
  <si>
    <t>公共施設等整備基金</t>
    <rPh sb="0" eb="2">
      <t>コウキョウ</t>
    </rPh>
    <rPh sb="2" eb="4">
      <t>シセツ</t>
    </rPh>
    <rPh sb="4" eb="5">
      <t>トウ</t>
    </rPh>
    <rPh sb="5" eb="7">
      <t>セイビ</t>
    </rPh>
    <rPh sb="7" eb="9">
      <t>キキン</t>
    </rPh>
    <phoneticPr fontId="4"/>
  </si>
  <si>
    <t>学校施設整備基金</t>
    <rPh sb="0" eb="2">
      <t>ガッコウ</t>
    </rPh>
    <rPh sb="2" eb="4">
      <t>シセツ</t>
    </rPh>
    <rPh sb="4" eb="6">
      <t>セイビ</t>
    </rPh>
    <rPh sb="6" eb="8">
      <t>キキン</t>
    </rPh>
    <phoneticPr fontId="4"/>
  </si>
  <si>
    <t>スポーツ振興基金</t>
    <rPh sb="4" eb="6">
      <t>シンコウ</t>
    </rPh>
    <rPh sb="6" eb="8">
      <t>キキン</t>
    </rPh>
    <phoneticPr fontId="4"/>
  </si>
  <si>
    <t>奨学金貸付金</t>
    <rPh sb="0" eb="3">
      <t>ショウガクキン</t>
    </rPh>
    <rPh sb="3" eb="5">
      <t>カシツケ</t>
    </rPh>
    <rPh sb="5" eb="6">
      <t>キン</t>
    </rPh>
    <phoneticPr fontId="4"/>
  </si>
  <si>
    <t>奨学金貸付金</t>
  </si>
  <si>
    <t>老人居室整備資金貸付金</t>
  </si>
  <si>
    <t>町民税　個人</t>
    <rPh sb="0" eb="2">
      <t>チョウミン</t>
    </rPh>
    <rPh sb="2" eb="3">
      <t>ゼイ</t>
    </rPh>
    <rPh sb="4" eb="6">
      <t>コジン</t>
    </rPh>
    <phoneticPr fontId="4"/>
  </si>
  <si>
    <t>町民税　法人</t>
    <rPh sb="0" eb="2">
      <t>チョウミン</t>
    </rPh>
    <rPh sb="2" eb="3">
      <t>ゼイ</t>
    </rPh>
    <rPh sb="4" eb="6">
      <t>ホウジン</t>
    </rPh>
    <phoneticPr fontId="4"/>
  </si>
  <si>
    <t>固定資産税</t>
    <rPh sb="0" eb="2">
      <t>コテイ</t>
    </rPh>
    <rPh sb="2" eb="5">
      <t>シサンゼイ</t>
    </rPh>
    <phoneticPr fontId="4"/>
  </si>
  <si>
    <t>軽自動車税</t>
    <rPh sb="0" eb="4">
      <t>ケイジドウシャ</t>
    </rPh>
    <rPh sb="4" eb="5">
      <t>ゼイ</t>
    </rPh>
    <phoneticPr fontId="4"/>
  </si>
  <si>
    <t>保育料滞納繰越</t>
  </si>
  <si>
    <t>その他の未収金</t>
    <rPh sb="2" eb="3">
      <t>タ</t>
    </rPh>
    <rPh sb="4" eb="6">
      <t>ミシュウ</t>
    </rPh>
    <rPh sb="6" eb="7">
      <t>キン</t>
    </rPh>
    <phoneticPr fontId="6"/>
  </si>
  <si>
    <t>住宅使用料滞納繰越</t>
  </si>
  <si>
    <t>高齢者整備資金貸付金利子収入</t>
  </si>
  <si>
    <t>奨学金貸付金元金収入</t>
  </si>
  <si>
    <t>(参考)_x000D_
加重平均_x000D_
利率</t>
  </si>
  <si>
    <t>徴収不能引当金（固定資産）</t>
    <rPh sb="8" eb="10">
      <t>コテイ</t>
    </rPh>
    <rPh sb="10" eb="12">
      <t>シサン</t>
    </rPh>
    <phoneticPr fontId="14"/>
  </si>
  <si>
    <t>徴収不能引当金（流動資産）</t>
    <rPh sb="8" eb="10">
      <t>リュウドウ</t>
    </rPh>
    <rPh sb="10" eb="12">
      <t>シサン</t>
    </rPh>
    <phoneticPr fontId="14"/>
  </si>
  <si>
    <t>退職手当引当金</t>
    <phoneticPr fontId="14"/>
  </si>
  <si>
    <t>損失補償等引当金</t>
    <phoneticPr fontId="14"/>
  </si>
  <si>
    <t>賞与等引当金</t>
  </si>
  <si>
    <t>弘前地区消防事務組合負担金</t>
  </si>
  <si>
    <t>後期高齢者医療広域連合負担金（療養給付費）</t>
  </si>
  <si>
    <t>一般財団法人板柳町産業振興公社りんごワーク研究所交付金</t>
  </si>
  <si>
    <t>弘前地区環境整備事務組合負担金</t>
  </si>
  <si>
    <t>農地維持支払交付金</t>
  </si>
  <si>
    <t>町転作団地化育成支援事業費補助金</t>
  </si>
  <si>
    <t>町社会福祉協議会補助金</t>
  </si>
  <si>
    <t>西北五広域福祉事務組合負担金</t>
  </si>
  <si>
    <t>町税</t>
    <rPh sb="0" eb="2">
      <t>チョウゼイ</t>
    </rPh>
    <phoneticPr fontId="14"/>
  </si>
  <si>
    <t>利子割交付金</t>
    <rPh sb="0" eb="2">
      <t>リシ</t>
    </rPh>
    <rPh sb="2" eb="3">
      <t>ワリ</t>
    </rPh>
    <rPh sb="3" eb="6">
      <t>コウフキン</t>
    </rPh>
    <phoneticPr fontId="14"/>
  </si>
  <si>
    <t>配当割交付金</t>
    <rPh sb="0" eb="2">
      <t>ハイトウ</t>
    </rPh>
    <rPh sb="2" eb="3">
      <t>ワリ</t>
    </rPh>
    <rPh sb="3" eb="6">
      <t>コウフキン</t>
    </rPh>
    <phoneticPr fontId="14"/>
  </si>
  <si>
    <t>株式等譲渡所得割交付金</t>
    <rPh sb="0" eb="2">
      <t>カブシキ</t>
    </rPh>
    <rPh sb="2" eb="3">
      <t>トウ</t>
    </rPh>
    <rPh sb="3" eb="5">
      <t>ジョウト</t>
    </rPh>
    <rPh sb="5" eb="7">
      <t>ショトク</t>
    </rPh>
    <rPh sb="7" eb="8">
      <t>ワリ</t>
    </rPh>
    <rPh sb="8" eb="11">
      <t>コウフキン</t>
    </rPh>
    <phoneticPr fontId="14"/>
  </si>
  <si>
    <t>地方特例交付金</t>
    <rPh sb="0" eb="2">
      <t>チホウ</t>
    </rPh>
    <rPh sb="2" eb="4">
      <t>トクレイ</t>
    </rPh>
    <rPh sb="4" eb="7">
      <t>コウフキン</t>
    </rPh>
    <phoneticPr fontId="14"/>
  </si>
  <si>
    <t>交通安全対策特別交付金</t>
    <rPh sb="0" eb="4">
      <t>コウツウアンゼン</t>
    </rPh>
    <rPh sb="4" eb="6">
      <t>タイサク</t>
    </rPh>
    <rPh sb="6" eb="8">
      <t>トクベツ</t>
    </rPh>
    <rPh sb="8" eb="11">
      <t>コウフキン</t>
    </rPh>
    <phoneticPr fontId="14"/>
  </si>
  <si>
    <t>分担金及び負担金</t>
    <rPh sb="0" eb="3">
      <t>ブンタンキン</t>
    </rPh>
    <rPh sb="3" eb="4">
      <t>オヨ</t>
    </rPh>
    <rPh sb="5" eb="8">
      <t>フタンキン</t>
    </rPh>
    <phoneticPr fontId="14"/>
  </si>
  <si>
    <t>寄附金</t>
    <rPh sb="0" eb="3">
      <t>キフキン</t>
    </rPh>
    <phoneticPr fontId="14"/>
  </si>
  <si>
    <t>長期延滞債権及び未収金の増減分</t>
    <rPh sb="0" eb="6">
      <t>チョウキエンタイサイケン</t>
    </rPh>
    <rPh sb="6" eb="7">
      <t>オヨ</t>
    </rPh>
    <rPh sb="8" eb="11">
      <t>ミシュウキン</t>
    </rPh>
    <rPh sb="12" eb="14">
      <t>ゾウゲン</t>
    </rPh>
    <rPh sb="14" eb="15">
      <t>ブン</t>
    </rPh>
    <phoneticPr fontId="14"/>
  </si>
  <si>
    <t>県支出金</t>
    <rPh sb="0" eb="1">
      <t>ケン</t>
    </rPh>
    <rPh sb="1" eb="4">
      <t>シシュツキン</t>
    </rPh>
    <phoneticPr fontId="14"/>
  </si>
  <si>
    <t>【未収金】
税等未収金</t>
    <rPh sb="6" eb="11">
      <t>ゼイトウミシュウキン</t>
    </rPh>
    <phoneticPr fontId="14"/>
  </si>
  <si>
    <t>　一般会計</t>
    <rPh sb="1" eb="3">
      <t>イッパン</t>
    </rPh>
    <rPh sb="3" eb="5">
      <t>カイケイ</t>
    </rPh>
    <phoneticPr fontId="14"/>
  </si>
  <si>
    <t>町民税　個人</t>
    <rPh sb="0" eb="2">
      <t>チョウミン</t>
    </rPh>
    <rPh sb="2" eb="3">
      <t>ゼイ</t>
    </rPh>
    <rPh sb="4" eb="6">
      <t>コジン</t>
    </rPh>
    <phoneticPr fontId="32"/>
  </si>
  <si>
    <t>町民税　法人</t>
    <rPh sb="0" eb="2">
      <t>チョウミン</t>
    </rPh>
    <rPh sb="2" eb="3">
      <t>ゼイ</t>
    </rPh>
    <rPh sb="4" eb="6">
      <t>ホウジン</t>
    </rPh>
    <phoneticPr fontId="32"/>
  </si>
  <si>
    <t>固定資産税</t>
    <rPh sb="0" eb="2">
      <t>コテイ</t>
    </rPh>
    <rPh sb="2" eb="5">
      <t>シサンゼイ</t>
    </rPh>
    <phoneticPr fontId="32"/>
  </si>
  <si>
    <t>軽自動車税</t>
    <rPh sb="0" eb="4">
      <t>ケイジドウシャ</t>
    </rPh>
    <rPh sb="4" eb="5">
      <t>ゼイ</t>
    </rPh>
    <phoneticPr fontId="32"/>
  </si>
  <si>
    <t>　国民健康保険特別会計</t>
    <rPh sb="1" eb="3">
      <t>コクミン</t>
    </rPh>
    <rPh sb="3" eb="5">
      <t>ケンコウ</t>
    </rPh>
    <rPh sb="5" eb="7">
      <t>ホケン</t>
    </rPh>
    <rPh sb="7" eb="9">
      <t>トクベツ</t>
    </rPh>
    <rPh sb="9" eb="11">
      <t>カイケイ</t>
    </rPh>
    <phoneticPr fontId="14"/>
  </si>
  <si>
    <t>一般被保険者　</t>
    <rPh sb="0" eb="2">
      <t>イッパン</t>
    </rPh>
    <rPh sb="2" eb="6">
      <t>ヒホケンシャ</t>
    </rPh>
    <phoneticPr fontId="10"/>
  </si>
  <si>
    <t>　介護保険特別会計</t>
    <rPh sb="1" eb="9">
      <t>カイゴホケントクベツカイケイ</t>
    </rPh>
    <phoneticPr fontId="14"/>
  </si>
  <si>
    <t>第1号被保険者保険料 普通徴収</t>
    <rPh sb="0" eb="1">
      <t>ダイ</t>
    </rPh>
    <rPh sb="2" eb="3">
      <t>ゴウ</t>
    </rPh>
    <rPh sb="3" eb="7">
      <t>ヒホケンシャ</t>
    </rPh>
    <rPh sb="7" eb="9">
      <t>ホケン</t>
    </rPh>
    <rPh sb="9" eb="10">
      <t>リョウ</t>
    </rPh>
    <rPh sb="11" eb="13">
      <t>フツウ</t>
    </rPh>
    <rPh sb="13" eb="15">
      <t>チョウシュウ</t>
    </rPh>
    <phoneticPr fontId="10"/>
  </si>
  <si>
    <t>　後期高齢者医療特別会計</t>
    <rPh sb="1" eb="12">
      <t>コウキコウレイシャイリョウトクベツカイケイ</t>
    </rPh>
    <phoneticPr fontId="14"/>
  </si>
  <si>
    <t>後期高齢者医療保険料</t>
    <rPh sb="0" eb="2">
      <t>コウキ</t>
    </rPh>
    <rPh sb="2" eb="5">
      <t>コウレイシャ</t>
    </rPh>
    <rPh sb="5" eb="7">
      <t>イリョウ</t>
    </rPh>
    <rPh sb="7" eb="9">
      <t>ホケン</t>
    </rPh>
    <rPh sb="9" eb="10">
      <t>リョウ</t>
    </rPh>
    <phoneticPr fontId="10"/>
  </si>
  <si>
    <t>　農業集落排水会計</t>
    <phoneticPr fontId="14"/>
  </si>
  <si>
    <t>その他の未収金</t>
    <rPh sb="2" eb="3">
      <t>タ</t>
    </rPh>
    <rPh sb="4" eb="6">
      <t>ミシュウ</t>
    </rPh>
    <rPh sb="6" eb="7">
      <t>キン</t>
    </rPh>
    <phoneticPr fontId="14"/>
  </si>
  <si>
    <t>使用料_農業集落排水使用料</t>
    <rPh sb="0" eb="3">
      <t>シヨウリョウ</t>
    </rPh>
    <rPh sb="4" eb="10">
      <t>ノウギョウシュウラクハイスイ</t>
    </rPh>
    <rPh sb="10" eb="13">
      <t>シヨウリョウ</t>
    </rPh>
    <phoneticPr fontId="10"/>
  </si>
  <si>
    <t>　一般会計</t>
    <rPh sb="1" eb="5">
      <t>イッパンカイケイ</t>
    </rPh>
    <phoneticPr fontId="14"/>
  </si>
  <si>
    <t>　国民健康保険特別会計</t>
    <phoneticPr fontId="14"/>
  </si>
  <si>
    <t>一般被保険者　</t>
    <rPh sb="0" eb="2">
      <t>イッパン</t>
    </rPh>
    <rPh sb="2" eb="6">
      <t>ヒホケンシャ</t>
    </rPh>
    <phoneticPr fontId="32"/>
  </si>
  <si>
    <t>第1号被保険者保険料 普通徴収</t>
    <rPh sb="0" eb="1">
      <t>ダイ</t>
    </rPh>
    <rPh sb="2" eb="3">
      <t>ゴウ</t>
    </rPh>
    <rPh sb="3" eb="7">
      <t>ヒホケンシャ</t>
    </rPh>
    <rPh sb="7" eb="9">
      <t>ホケン</t>
    </rPh>
    <rPh sb="9" eb="10">
      <t>リョウ</t>
    </rPh>
    <rPh sb="11" eb="13">
      <t>フツウ</t>
    </rPh>
    <rPh sb="13" eb="15">
      <t>チョウシュウ</t>
    </rPh>
    <phoneticPr fontId="32"/>
  </si>
  <si>
    <t>　後期高齢者医療特別会計</t>
    <rPh sb="1" eb="3">
      <t>コウキ</t>
    </rPh>
    <rPh sb="3" eb="6">
      <t>コウレイシャ</t>
    </rPh>
    <rPh sb="6" eb="8">
      <t>イリョウ</t>
    </rPh>
    <rPh sb="8" eb="10">
      <t>トクベツ</t>
    </rPh>
    <rPh sb="10" eb="12">
      <t>カイケイ</t>
    </rPh>
    <phoneticPr fontId="14"/>
  </si>
  <si>
    <t>後期高齢者医療保険料</t>
  </si>
  <si>
    <t>　農業集落排水事業特別会計</t>
    <rPh sb="1" eb="3">
      <t>ノウギョウ</t>
    </rPh>
    <rPh sb="3" eb="5">
      <t>シュウラク</t>
    </rPh>
    <rPh sb="5" eb="7">
      <t>ハイスイ</t>
    </rPh>
    <rPh sb="7" eb="9">
      <t>ジギョウ</t>
    </rPh>
    <rPh sb="9" eb="11">
      <t>トクベツ</t>
    </rPh>
    <rPh sb="11" eb="13">
      <t>カイケイ</t>
    </rPh>
    <phoneticPr fontId="14"/>
  </si>
  <si>
    <t>農業集落排水使用料</t>
    <phoneticPr fontId="14"/>
  </si>
  <si>
    <t>　板柳中央病院事業会計</t>
    <rPh sb="1" eb="3">
      <t>イタヤナギ</t>
    </rPh>
    <rPh sb="3" eb="5">
      <t>チュウオウ</t>
    </rPh>
    <rPh sb="5" eb="7">
      <t>ビョウイン</t>
    </rPh>
    <rPh sb="7" eb="9">
      <t>ジギョウ</t>
    </rPh>
    <rPh sb="9" eb="11">
      <t>カイケイ</t>
    </rPh>
    <phoneticPr fontId="14"/>
  </si>
  <si>
    <t>流動資産_未収金</t>
    <rPh sb="0" eb="2">
      <t>リュウドウ</t>
    </rPh>
    <rPh sb="2" eb="4">
      <t>シサン</t>
    </rPh>
    <rPh sb="5" eb="8">
      <t>ミシュウキン</t>
    </rPh>
    <phoneticPr fontId="14"/>
  </si>
  <si>
    <t>　公共下水道事業会計</t>
    <phoneticPr fontId="14"/>
  </si>
  <si>
    <t>一般会計　　計</t>
    <rPh sb="0" eb="2">
      <t>イッパン</t>
    </rPh>
    <rPh sb="2" eb="4">
      <t>カイケイ</t>
    </rPh>
    <phoneticPr fontId="14"/>
  </si>
  <si>
    <t>一般被保険者診療報酬</t>
  </si>
  <si>
    <t>一般被保険者高額療養費</t>
  </si>
  <si>
    <t>介護納付費負担金</t>
  </si>
  <si>
    <t>国民健康保険事業特別会計　　計</t>
    <phoneticPr fontId="14"/>
  </si>
  <si>
    <t>保険料等負担金</t>
  </si>
  <si>
    <t xml:space="preserve"> 後期高齢者医療特別会計　計</t>
    <rPh sb="1" eb="8">
      <t>コウキコウレイシャイリョウ</t>
    </rPh>
    <rPh sb="8" eb="12">
      <t>トクベツカイケイ</t>
    </rPh>
    <phoneticPr fontId="14"/>
  </si>
  <si>
    <t>居宅介護サービス給付費</t>
  </si>
  <si>
    <t>施設介護サービス給付費</t>
  </si>
  <si>
    <t>地域密着型介護サービス給付費</t>
  </si>
  <si>
    <t>介護保険特別会計　計</t>
    <phoneticPr fontId="14"/>
  </si>
  <si>
    <t>農業集落排水事業特別会計　計</t>
    <phoneticPr fontId="14"/>
  </si>
  <si>
    <t>水道事業会計　計</t>
    <rPh sb="0" eb="2">
      <t>スイドウ</t>
    </rPh>
    <rPh sb="2" eb="4">
      <t>ジギョウ</t>
    </rPh>
    <phoneticPr fontId="14"/>
  </si>
  <si>
    <t>公共下水事業会計　計</t>
    <rPh sb="0" eb="2">
      <t>コウキョウ</t>
    </rPh>
    <rPh sb="2" eb="4">
      <t>ゲスイ</t>
    </rPh>
    <rPh sb="4" eb="6">
      <t>ジギョウ</t>
    </rPh>
    <phoneticPr fontId="14"/>
  </si>
  <si>
    <t>全体会計相殺　計</t>
    <rPh sb="0" eb="2">
      <t>ゼンタイ</t>
    </rPh>
    <rPh sb="2" eb="4">
      <t>カイケイ</t>
    </rPh>
    <rPh sb="4" eb="6">
      <t>ソウサイ</t>
    </rPh>
    <phoneticPr fontId="14"/>
  </si>
  <si>
    <t>保険税</t>
    <rPh sb="0" eb="2">
      <t>ホケン</t>
    </rPh>
    <rPh sb="2" eb="3">
      <t>ゼイ</t>
    </rPh>
    <phoneticPr fontId="14"/>
  </si>
  <si>
    <t>他会計繰入金</t>
    <rPh sb="0" eb="1">
      <t>ホカ</t>
    </rPh>
    <rPh sb="1" eb="3">
      <t>カイケイ</t>
    </rPh>
    <rPh sb="3" eb="5">
      <t>クリイレ</t>
    </rPh>
    <rPh sb="5" eb="6">
      <t>キン</t>
    </rPh>
    <phoneticPr fontId="14"/>
  </si>
  <si>
    <t>国民健康保険事業特別会計　計</t>
    <rPh sb="0" eb="6">
      <t>コクミンケンコウホケン</t>
    </rPh>
    <rPh sb="6" eb="12">
      <t>ジギョウトクベツカイケイ</t>
    </rPh>
    <rPh sb="13" eb="14">
      <t>ケイ</t>
    </rPh>
    <phoneticPr fontId="14"/>
  </si>
  <si>
    <t>後期高齢者医療保険料</t>
    <rPh sb="0" eb="2">
      <t>コウキ</t>
    </rPh>
    <rPh sb="2" eb="5">
      <t>コウレイシャ</t>
    </rPh>
    <rPh sb="5" eb="7">
      <t>イリョウ</t>
    </rPh>
    <rPh sb="7" eb="10">
      <t>ホケンリョウ</t>
    </rPh>
    <phoneticPr fontId="14"/>
  </si>
  <si>
    <t>繰入金</t>
    <rPh sb="0" eb="3">
      <t>クリイレキン</t>
    </rPh>
    <phoneticPr fontId="14"/>
  </si>
  <si>
    <t>後期高齢者医療特別会計　計</t>
    <rPh sb="0" eb="2">
      <t>コウキ</t>
    </rPh>
    <rPh sb="2" eb="5">
      <t>コウレイシャ</t>
    </rPh>
    <rPh sb="5" eb="7">
      <t>イリョウ</t>
    </rPh>
    <rPh sb="7" eb="9">
      <t>トクベツ</t>
    </rPh>
    <rPh sb="9" eb="11">
      <t>カイケイ</t>
    </rPh>
    <rPh sb="12" eb="13">
      <t>ケイ</t>
    </rPh>
    <phoneticPr fontId="14"/>
  </si>
  <si>
    <t>保険料</t>
    <rPh sb="0" eb="3">
      <t>ホケンリョウ</t>
    </rPh>
    <phoneticPr fontId="14"/>
  </si>
  <si>
    <t>一般会計繰入金</t>
    <rPh sb="0" eb="7">
      <t>イッパンカイケイクリイレキン</t>
    </rPh>
    <phoneticPr fontId="14"/>
  </si>
  <si>
    <t>介護保険特別会計　計</t>
    <rPh sb="0" eb="2">
      <t>カイゴ</t>
    </rPh>
    <rPh sb="2" eb="4">
      <t>ホケン</t>
    </rPh>
    <rPh sb="4" eb="6">
      <t>トクベツ</t>
    </rPh>
    <rPh sb="6" eb="8">
      <t>カイケイ</t>
    </rPh>
    <rPh sb="9" eb="10">
      <t>ケイ</t>
    </rPh>
    <phoneticPr fontId="14"/>
  </si>
  <si>
    <t>繰入金</t>
    <rPh sb="0" eb="2">
      <t>クリイレ</t>
    </rPh>
    <rPh sb="2" eb="3">
      <t>キン</t>
    </rPh>
    <phoneticPr fontId="14"/>
  </si>
  <si>
    <t>農業集落排水事業特別会計　計</t>
    <rPh sb="0" eb="2">
      <t>ノウギョウ</t>
    </rPh>
    <rPh sb="2" eb="4">
      <t>シュウラク</t>
    </rPh>
    <rPh sb="4" eb="6">
      <t>ハイスイ</t>
    </rPh>
    <rPh sb="6" eb="8">
      <t>ジギョウ</t>
    </rPh>
    <rPh sb="8" eb="10">
      <t>トクベツ</t>
    </rPh>
    <rPh sb="10" eb="12">
      <t>カイケイ</t>
    </rPh>
    <rPh sb="13" eb="14">
      <t>ケイ</t>
    </rPh>
    <phoneticPr fontId="14"/>
  </si>
  <si>
    <t>他会計負担金及び補助金</t>
    <rPh sb="0" eb="1">
      <t>タ</t>
    </rPh>
    <rPh sb="1" eb="3">
      <t>カイケイ</t>
    </rPh>
    <rPh sb="3" eb="6">
      <t>フタンキン</t>
    </rPh>
    <rPh sb="6" eb="7">
      <t>オヨ</t>
    </rPh>
    <rPh sb="8" eb="11">
      <t>ホジョキン</t>
    </rPh>
    <phoneticPr fontId="14"/>
  </si>
  <si>
    <t>国民健康保険板柳中央病院　計</t>
    <rPh sb="0" eb="2">
      <t>コクミン</t>
    </rPh>
    <rPh sb="2" eb="4">
      <t>ケンコウ</t>
    </rPh>
    <rPh sb="4" eb="6">
      <t>ホケン</t>
    </rPh>
    <rPh sb="6" eb="12">
      <t>イタヤナギチュウオウビョウイン</t>
    </rPh>
    <rPh sb="13" eb="14">
      <t>ケイ</t>
    </rPh>
    <phoneticPr fontId="14"/>
  </si>
  <si>
    <t>水道事業会計　計</t>
    <rPh sb="0" eb="2">
      <t>スイドウ</t>
    </rPh>
    <rPh sb="2" eb="4">
      <t>ジギョウ</t>
    </rPh>
    <rPh sb="4" eb="6">
      <t>カイケイ</t>
    </rPh>
    <rPh sb="7" eb="8">
      <t>ケイ</t>
    </rPh>
    <phoneticPr fontId="14"/>
  </si>
  <si>
    <t>公共下水道事業会計　計</t>
    <rPh sb="0" eb="2">
      <t>コウキョウ</t>
    </rPh>
    <rPh sb="2" eb="3">
      <t>シタ</t>
    </rPh>
    <rPh sb="3" eb="5">
      <t>スイドウ</t>
    </rPh>
    <rPh sb="5" eb="7">
      <t>ジギョウ</t>
    </rPh>
    <rPh sb="7" eb="9">
      <t>カイケイ</t>
    </rPh>
    <rPh sb="10" eb="11">
      <t>ケイ</t>
    </rPh>
    <phoneticPr fontId="14"/>
  </si>
  <si>
    <t>全体会計相殺</t>
    <rPh sb="0" eb="2">
      <t>ゼンタイ</t>
    </rPh>
    <rPh sb="2" eb="4">
      <t>カイケイ</t>
    </rPh>
    <rPh sb="4" eb="6">
      <t>ソウサイ</t>
    </rPh>
    <phoneticPr fontId="14"/>
  </si>
  <si>
    <t>全体会計</t>
    <rPh sb="0" eb="2">
      <t>ゼンタイ</t>
    </rPh>
    <rPh sb="2" eb="4">
      <t>カイケイ</t>
    </rPh>
    <phoneticPr fontId="14"/>
  </si>
  <si>
    <t>一般社団法人板柳町産業振興公社りんごワーク研究所</t>
  </si>
  <si>
    <t>　　　市場価格のない投資及び出資金のうち、連結対象団体（会計）に対するものについて、実質価額が著しく低下した場合における実質価額と</t>
    <rPh sb="3" eb="5">
      <t>シジョウ</t>
    </rPh>
    <rPh sb="5" eb="7">
      <t>カカク</t>
    </rPh>
    <rPh sb="10" eb="12">
      <t>トウシ</t>
    </rPh>
    <rPh sb="12" eb="13">
      <t>オヨ</t>
    </rPh>
    <rPh sb="14" eb="17">
      <t>シュッシキン</t>
    </rPh>
    <rPh sb="21" eb="23">
      <t>レンケツ</t>
    </rPh>
    <rPh sb="23" eb="25">
      <t>タイショウ</t>
    </rPh>
    <rPh sb="25" eb="27">
      <t>ダンタイ</t>
    </rPh>
    <rPh sb="28" eb="30">
      <t>カイケイ</t>
    </rPh>
    <rPh sb="32" eb="33">
      <t>タイ</t>
    </rPh>
    <rPh sb="42" eb="44">
      <t>ジッシツ</t>
    </rPh>
    <rPh sb="44" eb="46">
      <t>カガク</t>
    </rPh>
    <rPh sb="47" eb="48">
      <t>イチジル</t>
    </rPh>
    <rPh sb="50" eb="52">
      <t>テイカ</t>
    </rPh>
    <rPh sb="54" eb="56">
      <t>バアイ</t>
    </rPh>
    <rPh sb="60" eb="62">
      <t>ジッシツ</t>
    </rPh>
    <rPh sb="62" eb="64">
      <t>カガク</t>
    </rPh>
    <phoneticPr fontId="2"/>
  </si>
  <si>
    <t>　　取得価額との差額を計上しています。</t>
    <rPh sb="2" eb="4">
      <t>シュトク</t>
    </rPh>
    <rPh sb="4" eb="6">
      <t>カガク</t>
    </rPh>
    <rPh sb="8" eb="10">
      <t>サガク</t>
    </rPh>
    <rPh sb="11" eb="13">
      <t>ケイジョウ</t>
    </rPh>
    <phoneticPr fontId="2"/>
  </si>
  <si>
    <t>国民健康保険板柳中央病院事業会計</t>
    <rPh sb="0" eb="6">
      <t>コクミンケンコウホケン</t>
    </rPh>
    <rPh sb="6" eb="8">
      <t>イタヤナギ</t>
    </rPh>
    <rPh sb="8" eb="10">
      <t>チュウオウ</t>
    </rPh>
    <rPh sb="10" eb="12">
      <t>ビョウイン</t>
    </rPh>
    <rPh sb="12" eb="16">
      <t>ジギョウカイケイ</t>
    </rPh>
    <phoneticPr fontId="4"/>
  </si>
  <si>
    <t>板柳町水道事業会計</t>
    <rPh sb="0" eb="3">
      <t>イタヤナギマチ</t>
    </rPh>
    <rPh sb="3" eb="5">
      <t>スイドウ</t>
    </rPh>
    <rPh sb="5" eb="7">
      <t>ジギョウ</t>
    </rPh>
    <rPh sb="7" eb="9">
      <t>カイケイ</t>
    </rPh>
    <phoneticPr fontId="4"/>
  </si>
  <si>
    <t xml:space="preserve">  スポーツ振興基金</t>
    <rPh sb="6" eb="8">
      <t>シンコウ</t>
    </rPh>
    <rPh sb="8" eb="10">
      <t>キキン</t>
    </rPh>
    <phoneticPr fontId="4"/>
  </si>
  <si>
    <t xml:space="preserve">  国民健康保険財政調整基金</t>
    <rPh sb="2" eb="8">
      <t>コクミンケンコウホケン</t>
    </rPh>
    <rPh sb="8" eb="14">
      <t>ザイセイチョウセイキキン</t>
    </rPh>
    <phoneticPr fontId="4"/>
  </si>
  <si>
    <t xml:space="preserve">  介護保険財政調整基金</t>
    <rPh sb="2" eb="6">
      <t>カイゴホケン</t>
    </rPh>
    <rPh sb="6" eb="12">
      <t>ザイセイチョウセイキキン</t>
    </rPh>
    <phoneticPr fontId="4"/>
  </si>
  <si>
    <t xml:space="preserve">  農業集落排水事業減債基金</t>
    <rPh sb="2" eb="4">
      <t>ノウギョウ</t>
    </rPh>
    <rPh sb="4" eb="6">
      <t>シュウラク</t>
    </rPh>
    <rPh sb="6" eb="8">
      <t>ハイスイ</t>
    </rPh>
    <rPh sb="8" eb="10">
      <t>ジギョウ</t>
    </rPh>
    <rPh sb="10" eb="12">
      <t>ゲンサイ</t>
    </rPh>
    <rPh sb="12" eb="14">
      <t>キキン</t>
    </rPh>
    <phoneticPr fontId="4"/>
  </si>
  <si>
    <t xml:space="preserve"> 一般会計</t>
    <rPh sb="1" eb="5">
      <t>イッパンカイケイ</t>
    </rPh>
    <phoneticPr fontId="2"/>
  </si>
  <si>
    <t>（一財）りんごワーク研究所</t>
  </si>
  <si>
    <t>津軽みらい農業協同組合</t>
  </si>
  <si>
    <t>（福）板柳町社会福祉協議会</t>
  </si>
  <si>
    <t>一般被保険者医療給付費納付金</t>
  </si>
  <si>
    <t>一般被保険者後期高齢者支援金等納付金</t>
  </si>
  <si>
    <t>支払基金交付金</t>
    <rPh sb="0" eb="2">
      <t>シハライ</t>
    </rPh>
    <rPh sb="2" eb="4">
      <t>キキン</t>
    </rPh>
    <rPh sb="4" eb="7">
      <t>コウフキン</t>
    </rPh>
    <phoneticPr fontId="2"/>
  </si>
  <si>
    <t>保育所費負担金</t>
    <rPh sb="0" eb="2">
      <t>ホイク</t>
    </rPh>
    <rPh sb="2" eb="3">
      <t>ショ</t>
    </rPh>
    <rPh sb="3" eb="4">
      <t>ヒ</t>
    </rPh>
    <rPh sb="4" eb="7">
      <t>フタンキン</t>
    </rPh>
    <phoneticPr fontId="2"/>
  </si>
  <si>
    <t>　　　　　住宅使用料</t>
    <rPh sb="5" eb="7">
      <t>ジュウタク</t>
    </rPh>
    <rPh sb="7" eb="10">
      <t>シヨウリョウ</t>
    </rPh>
    <phoneticPr fontId="2"/>
  </si>
  <si>
    <t>環境性能割交付金</t>
    <rPh sb="0" eb="2">
      <t>カンキョウ</t>
    </rPh>
    <rPh sb="2" eb="4">
      <t>セイノウ</t>
    </rPh>
    <rPh sb="4" eb="5">
      <t>ワリ</t>
    </rPh>
    <rPh sb="5" eb="8">
      <t>コウフキン</t>
    </rPh>
    <phoneticPr fontId="14"/>
  </si>
  <si>
    <t>介護納付金</t>
  </si>
  <si>
    <t>過年度分保険料等負担金</t>
  </si>
  <si>
    <t>町税</t>
  </si>
  <si>
    <t>地方譲与税</t>
  </si>
  <si>
    <t>利子割交付金</t>
  </si>
  <si>
    <t>配当割交付金</t>
  </si>
  <si>
    <t>株式等譲渡所得割交付金</t>
  </si>
  <si>
    <t>地方消費税交付金</t>
  </si>
  <si>
    <t>自動車取得税交付金</t>
  </si>
  <si>
    <t>環境性能割交付金</t>
  </si>
  <si>
    <t>地方特例交付金</t>
  </si>
  <si>
    <t>地方交付税</t>
  </si>
  <si>
    <t>交通安全対策特別交付金</t>
  </si>
  <si>
    <t>分担金及び負担金</t>
  </si>
  <si>
    <t>寄附金</t>
  </si>
  <si>
    <t>　　③　賞与等引当金</t>
    <rPh sb="6" eb="7">
      <t>トウ</t>
    </rPh>
    <phoneticPr fontId="2"/>
  </si>
  <si>
    <t>団体名</t>
    <rPh sb="0" eb="2">
      <t>ダンタイ</t>
    </rPh>
    <rPh sb="2" eb="3">
      <t>メイ</t>
    </rPh>
    <phoneticPr fontId="2"/>
  </si>
  <si>
    <t>板柳町産業振興公社
りんごワーク研究所</t>
  </si>
  <si>
    <t>確定債務額</t>
    <rPh sb="0" eb="2">
      <t>カクテイ</t>
    </rPh>
    <rPh sb="2" eb="4">
      <t>サイム</t>
    </rPh>
    <rPh sb="4" eb="5">
      <t>ガク</t>
    </rPh>
    <phoneticPr fontId="2"/>
  </si>
  <si>
    <t>総額</t>
    <rPh sb="0" eb="2">
      <t>ソウガク</t>
    </rPh>
    <phoneticPr fontId="2"/>
  </si>
  <si>
    <t>(単位：千円)</t>
    <rPh sb="4" eb="5">
      <t>セン</t>
    </rPh>
    <rPh sb="5" eb="6">
      <t>エン</t>
    </rPh>
    <phoneticPr fontId="14"/>
  </si>
  <si>
    <t>10年超</t>
    <phoneticPr fontId="2"/>
  </si>
  <si>
    <t>特定の契約条項が付された地方債等の概要</t>
  </si>
  <si>
    <t>（単位：千円）</t>
    <rPh sb="4" eb="5">
      <t>セン</t>
    </rPh>
    <phoneticPr fontId="14"/>
  </si>
  <si>
    <t>特定の契約条項が_x000D_
付された地方債等残高</t>
  </si>
  <si>
    <t>契約条項の概要</t>
  </si>
  <si>
    <t>-</t>
    <phoneticPr fontId="14"/>
  </si>
  <si>
    <t>※　特定の契約条項とは、特定の条件に合致した場合に支払金利が上昇する場合等をいいます。</t>
  </si>
  <si>
    <t>千円</t>
    <rPh sb="0" eb="2">
      <t>センエン</t>
    </rPh>
    <phoneticPr fontId="2"/>
  </si>
  <si>
    <t>貸借対照表
未計上額</t>
    <rPh sb="0" eb="2">
      <t>タイシャク</t>
    </rPh>
    <rPh sb="2" eb="5">
      <t>タイショウヒョウ</t>
    </rPh>
    <rPh sb="6" eb="9">
      <t>ミケイジョウ</t>
    </rPh>
    <rPh sb="9" eb="10">
      <t>ガク</t>
    </rPh>
    <phoneticPr fontId="2"/>
  </si>
  <si>
    <t>計</t>
    <rPh sb="0" eb="1">
      <t>ケイ</t>
    </rPh>
    <phoneticPr fontId="2"/>
  </si>
  <si>
    <t>損失補償等引当金
計上額</t>
    <rPh sb="0" eb="2">
      <t>ソンシツ</t>
    </rPh>
    <rPh sb="2" eb="4">
      <t>ホショウ</t>
    </rPh>
    <rPh sb="4" eb="5">
      <t>トウ</t>
    </rPh>
    <rPh sb="5" eb="7">
      <t>ヒキアテ</t>
    </rPh>
    <rPh sb="7" eb="8">
      <t>キン</t>
    </rPh>
    <rPh sb="9" eb="11">
      <t>ケイジョウ</t>
    </rPh>
    <rPh sb="11" eb="12">
      <t>ガク</t>
    </rPh>
    <phoneticPr fontId="2"/>
  </si>
  <si>
    <t>履行すべき額が確定していない
損失補償債務等</t>
    <rPh sb="0" eb="2">
      <t>リコウ</t>
    </rPh>
    <rPh sb="5" eb="6">
      <t>ガク</t>
    </rPh>
    <rPh sb="7" eb="9">
      <t>カクテイ</t>
    </rPh>
    <rPh sb="15" eb="17">
      <t>ソンシツ</t>
    </rPh>
    <rPh sb="17" eb="19">
      <t>ホショウ</t>
    </rPh>
    <rPh sb="19" eb="22">
      <t>サイムナド</t>
    </rPh>
    <phoneticPr fontId="2"/>
  </si>
  <si>
    <t>　　②　既存の決算情報との関連性</t>
    <rPh sb="4" eb="6">
      <t>キゾン</t>
    </rPh>
    <rPh sb="7" eb="9">
      <t>ケッサン</t>
    </rPh>
    <rPh sb="9" eb="11">
      <t>ジョウホウ</t>
    </rPh>
    <rPh sb="13" eb="16">
      <t>カンレンセイ</t>
    </rPh>
    <phoneticPr fontId="2"/>
  </si>
  <si>
    <t>歳入歳出決算書</t>
    <rPh sb="0" eb="7">
      <t>サイニュウサイシュツケッサンショ</t>
    </rPh>
    <phoneticPr fontId="2"/>
  </si>
  <si>
    <t>繰越金に伴う差額</t>
    <rPh sb="0" eb="2">
      <t>クリコシ</t>
    </rPh>
    <rPh sb="2" eb="3">
      <t>キン</t>
    </rPh>
    <rPh sb="4" eb="5">
      <t>トモナ</t>
    </rPh>
    <rPh sb="6" eb="8">
      <t>サガク</t>
    </rPh>
    <phoneticPr fontId="2"/>
  </si>
  <si>
    <t>資金収支計算書</t>
    <rPh sb="0" eb="2">
      <t>シキン</t>
    </rPh>
    <rPh sb="2" eb="4">
      <t>シュウシ</t>
    </rPh>
    <rPh sb="4" eb="7">
      <t>ケイサンショ</t>
    </rPh>
    <phoneticPr fontId="2"/>
  </si>
  <si>
    <t>収入（歳入）</t>
    <rPh sb="0" eb="2">
      <t>シュウニュウ</t>
    </rPh>
    <rPh sb="3" eb="5">
      <t>サイニュウ</t>
    </rPh>
    <phoneticPr fontId="2"/>
  </si>
  <si>
    <t>支出（歳出）</t>
    <rPh sb="0" eb="2">
      <t>シシュツ</t>
    </rPh>
    <rPh sb="3" eb="5">
      <t>サイシュツ</t>
    </rPh>
    <phoneticPr fontId="2"/>
  </si>
  <si>
    <t>　歳入歳出決算書では繰越金を収入として計上しますが、公会計では計上しないため、その分だけ相違します。</t>
    <rPh sb="1" eb="8">
      <t>サイニュウサイシュツケッサンショ</t>
    </rPh>
    <rPh sb="10" eb="13">
      <t>クリコシキン</t>
    </rPh>
    <rPh sb="14" eb="16">
      <t>シュウニュウ</t>
    </rPh>
    <rPh sb="19" eb="21">
      <t>ケイジョウ</t>
    </rPh>
    <rPh sb="26" eb="27">
      <t>コウ</t>
    </rPh>
    <rPh sb="27" eb="29">
      <t>カイケイ</t>
    </rPh>
    <rPh sb="31" eb="33">
      <t>ケイジョウ</t>
    </rPh>
    <rPh sb="41" eb="42">
      <t>ブン</t>
    </rPh>
    <rPh sb="44" eb="46">
      <t>ソウイ</t>
    </rPh>
    <phoneticPr fontId="2"/>
  </si>
  <si>
    <t>　　③　資金収支計算書の業務活動収支と純資産変動計算書の本年度差額との差額の内訳</t>
    <rPh sb="4" eb="6">
      <t>シキン</t>
    </rPh>
    <rPh sb="6" eb="8">
      <t>シュウシ</t>
    </rPh>
    <rPh sb="8" eb="11">
      <t>ケイサンショ</t>
    </rPh>
    <rPh sb="12" eb="14">
      <t>ギョウム</t>
    </rPh>
    <rPh sb="14" eb="16">
      <t>カツドウ</t>
    </rPh>
    <rPh sb="16" eb="18">
      <t>シュウシ</t>
    </rPh>
    <rPh sb="19" eb="24">
      <t>ジュンシサンヘンドウ</t>
    </rPh>
    <rPh sb="24" eb="27">
      <t>ケイサンショ</t>
    </rPh>
    <rPh sb="28" eb="31">
      <t>ホンネンド</t>
    </rPh>
    <rPh sb="31" eb="33">
      <t>サガク</t>
    </rPh>
    <rPh sb="35" eb="37">
      <t>サガク</t>
    </rPh>
    <rPh sb="38" eb="40">
      <t>ウチワケ</t>
    </rPh>
    <phoneticPr fontId="2"/>
  </si>
  <si>
    <t>　業務活動収支</t>
    <rPh sb="1" eb="3">
      <t>ギョウム</t>
    </rPh>
    <rPh sb="3" eb="5">
      <t>カツドウ</t>
    </rPh>
    <rPh sb="5" eb="7">
      <t>シュウシ</t>
    </rPh>
    <phoneticPr fontId="2"/>
  </si>
  <si>
    <t>　投資活動収入の国県等補助金収入</t>
    <rPh sb="1" eb="3">
      <t>トウシ</t>
    </rPh>
    <rPh sb="3" eb="5">
      <t>カツドウ</t>
    </rPh>
    <rPh sb="5" eb="7">
      <t>シュウニュウ</t>
    </rPh>
    <rPh sb="8" eb="9">
      <t>クニ</t>
    </rPh>
    <rPh sb="9" eb="11">
      <t>ケンナド</t>
    </rPh>
    <rPh sb="11" eb="14">
      <t>ホジョキン</t>
    </rPh>
    <rPh sb="14" eb="16">
      <t>シュウニュウ</t>
    </rPh>
    <phoneticPr fontId="2"/>
  </si>
  <si>
    <t>　未収債権額の増加（減少）</t>
    <rPh sb="1" eb="3">
      <t>ミシュウ</t>
    </rPh>
    <rPh sb="3" eb="5">
      <t>サイケン</t>
    </rPh>
    <rPh sb="5" eb="6">
      <t>ガク</t>
    </rPh>
    <rPh sb="7" eb="9">
      <t>ゾウカ</t>
    </rPh>
    <rPh sb="10" eb="12">
      <t>ゲンショウ</t>
    </rPh>
    <phoneticPr fontId="2"/>
  </si>
  <si>
    <t>　未払債務額の増加（減少）</t>
    <rPh sb="1" eb="3">
      <t>ミハライ</t>
    </rPh>
    <rPh sb="3" eb="5">
      <t>サイム</t>
    </rPh>
    <rPh sb="5" eb="6">
      <t>ガク</t>
    </rPh>
    <rPh sb="7" eb="9">
      <t>ゾウカ</t>
    </rPh>
    <rPh sb="10" eb="12">
      <t>ゲンショウ</t>
    </rPh>
    <phoneticPr fontId="2"/>
  </si>
  <si>
    <t>　その他の流動資産の増加（減少）</t>
    <rPh sb="3" eb="4">
      <t>タ</t>
    </rPh>
    <rPh sb="5" eb="7">
      <t>リュウドウ</t>
    </rPh>
    <rPh sb="7" eb="9">
      <t>シサン</t>
    </rPh>
    <rPh sb="10" eb="12">
      <t>ゾウカ</t>
    </rPh>
    <rPh sb="13" eb="15">
      <t>ゲンショウ</t>
    </rPh>
    <phoneticPr fontId="2"/>
  </si>
  <si>
    <t>　その他の流動負債の増加（減少）</t>
    <rPh sb="3" eb="4">
      <t>タ</t>
    </rPh>
    <rPh sb="5" eb="7">
      <t>リュウドウ</t>
    </rPh>
    <rPh sb="7" eb="9">
      <t>フサイ</t>
    </rPh>
    <rPh sb="10" eb="12">
      <t>ゾウカ</t>
    </rPh>
    <rPh sb="13" eb="15">
      <t>ゲンショウ</t>
    </rPh>
    <phoneticPr fontId="2"/>
  </si>
  <si>
    <t>　減価償却費</t>
    <rPh sb="1" eb="3">
      <t>ゲンカ</t>
    </rPh>
    <rPh sb="3" eb="5">
      <t>ショウキャク</t>
    </rPh>
    <rPh sb="5" eb="6">
      <t>ヒ</t>
    </rPh>
    <phoneticPr fontId="2"/>
  </si>
  <si>
    <t>　賞与等引当金繰入額（増減額）</t>
    <rPh sb="1" eb="3">
      <t>ショウヨ</t>
    </rPh>
    <rPh sb="3" eb="4">
      <t>トウ</t>
    </rPh>
    <rPh sb="4" eb="6">
      <t>ヒキアテ</t>
    </rPh>
    <rPh sb="6" eb="7">
      <t>キン</t>
    </rPh>
    <rPh sb="7" eb="9">
      <t>クリイレ</t>
    </rPh>
    <rPh sb="9" eb="10">
      <t>ガク</t>
    </rPh>
    <rPh sb="11" eb="14">
      <t>ゾウゲンガク</t>
    </rPh>
    <phoneticPr fontId="2"/>
  </si>
  <si>
    <t>　退職手当引当金繰入金（増減額）</t>
    <rPh sb="1" eb="8">
      <t>タイショクテアテヒキアテキン</t>
    </rPh>
    <rPh sb="8" eb="10">
      <t>クリイレ</t>
    </rPh>
    <rPh sb="10" eb="11">
      <t>キン</t>
    </rPh>
    <rPh sb="12" eb="15">
      <t>ゾウゲンガク</t>
    </rPh>
    <phoneticPr fontId="2"/>
  </si>
  <si>
    <t>　徴収不能引当金繰入額（増減額）</t>
    <rPh sb="1" eb="8">
      <t>チョウシュウフノウヒキアテキン</t>
    </rPh>
    <rPh sb="8" eb="10">
      <t>クリイレ</t>
    </rPh>
    <rPh sb="10" eb="11">
      <t>ガク</t>
    </rPh>
    <rPh sb="12" eb="15">
      <t>ゾウゲンガク</t>
    </rPh>
    <phoneticPr fontId="2"/>
  </si>
  <si>
    <t>純資産変動計算書の本年度差額</t>
    <rPh sb="0" eb="3">
      <t>ジュンシサン</t>
    </rPh>
    <rPh sb="3" eb="5">
      <t>ヘンドウ</t>
    </rPh>
    <rPh sb="5" eb="8">
      <t>ケイサンショ</t>
    </rPh>
    <rPh sb="9" eb="12">
      <t>ホンネンド</t>
    </rPh>
    <rPh sb="12" eb="14">
      <t>サガク</t>
    </rPh>
    <phoneticPr fontId="2"/>
  </si>
  <si>
    <t>歳計剰余金処分</t>
    <rPh sb="0" eb="1">
      <t>トシ</t>
    </rPh>
    <rPh sb="1" eb="2">
      <t>ケイ</t>
    </rPh>
    <rPh sb="2" eb="4">
      <t>ジョウヨ</t>
    </rPh>
    <rPh sb="4" eb="5">
      <t>キン</t>
    </rPh>
    <rPh sb="5" eb="7">
      <t>ショブン</t>
    </rPh>
    <phoneticPr fontId="2"/>
  </si>
  <si>
    <t>　歳計剰余金処分は歳入歳出決算書では除いていますが、公会計では計上するため、その分だけ相違します。</t>
    <rPh sb="1" eb="2">
      <t>トシ</t>
    </rPh>
    <rPh sb="2" eb="3">
      <t>ケイ</t>
    </rPh>
    <rPh sb="3" eb="6">
      <t>ジョウヨキン</t>
    </rPh>
    <rPh sb="6" eb="8">
      <t>ショブン</t>
    </rPh>
    <rPh sb="9" eb="16">
      <t>サイニュウサイシュツケッサンショ</t>
    </rPh>
    <rPh sb="18" eb="19">
      <t>ノゾ</t>
    </rPh>
    <rPh sb="26" eb="27">
      <t>コウ</t>
    </rPh>
    <rPh sb="27" eb="29">
      <t>カイケイ</t>
    </rPh>
    <rPh sb="31" eb="33">
      <t>ケイジョウ</t>
    </rPh>
    <rPh sb="40" eb="41">
      <t>ブン</t>
    </rPh>
    <rPh sb="43" eb="45">
      <t>ソウイ</t>
    </rPh>
    <phoneticPr fontId="2"/>
  </si>
  <si>
    <t>　不能欠損処理</t>
    <rPh sb="1" eb="3">
      <t>フノウ</t>
    </rPh>
    <rPh sb="3" eb="5">
      <t>ケッソン</t>
    </rPh>
    <rPh sb="5" eb="7">
      <t>ショリ</t>
    </rPh>
    <phoneticPr fontId="2"/>
  </si>
  <si>
    <t>　資産除売却損</t>
    <rPh sb="1" eb="3">
      <t>シサン</t>
    </rPh>
    <rPh sb="3" eb="4">
      <t>ジョ</t>
    </rPh>
    <rPh sb="4" eb="6">
      <t>バイキャク</t>
    </rPh>
    <rPh sb="6" eb="7">
      <t>ソン</t>
    </rPh>
    <phoneticPr fontId="2"/>
  </si>
  <si>
    <t>　資産売却益</t>
    <rPh sb="1" eb="3">
      <t>シサン</t>
    </rPh>
    <rPh sb="3" eb="5">
      <t>バイキャク</t>
    </rPh>
    <rPh sb="5" eb="6">
      <t>エキ</t>
    </rPh>
    <phoneticPr fontId="2"/>
  </si>
  <si>
    <t>　その他（臨時利益）</t>
    <rPh sb="3" eb="4">
      <t>タ</t>
    </rPh>
    <rPh sb="5" eb="7">
      <t>リンジ</t>
    </rPh>
    <rPh sb="7" eb="9">
      <t>リエキ</t>
    </rPh>
    <phoneticPr fontId="2"/>
  </si>
  <si>
    <t>投資損失引当金</t>
    <rPh sb="0" eb="2">
      <t>トウシ</t>
    </rPh>
    <rPh sb="2" eb="4">
      <t>ソンシツ</t>
    </rPh>
    <rPh sb="4" eb="6">
      <t>ヒキアテ</t>
    </rPh>
    <rPh sb="6" eb="7">
      <t>キン</t>
    </rPh>
    <phoneticPr fontId="2"/>
  </si>
  <si>
    <t>（単位：千円）</t>
  </si>
  <si>
    <t>（単位：千円）</t>
    <rPh sb="1" eb="3">
      <t>タンイ</t>
    </rPh>
    <rPh sb="4" eb="5">
      <t>セン</t>
    </rPh>
    <rPh sb="5" eb="6">
      <t>エン</t>
    </rPh>
    <phoneticPr fontId="14"/>
  </si>
  <si>
    <t>　四捨五入による金額齟齬は斜体で表示しています。</t>
  </si>
  <si>
    <t>※表示単位未満を四捨五入しているため、内訳と合計が一致しない場合があります。</t>
  </si>
  <si>
    <t>【様式第1号】</t>
  </si>
  <si>
    <t>【様式第2号】</t>
  </si>
  <si>
    <t>【様式第3号】</t>
  </si>
  <si>
    <t>【様式第4号】</t>
  </si>
  <si>
    <t>　一般公共事業</t>
  </si>
  <si>
    <t>　公営住宅建設</t>
  </si>
  <si>
    <t>　災害復旧</t>
  </si>
  <si>
    <t>　教育・福祉施設</t>
  </si>
  <si>
    <t>　一般単独事業</t>
  </si>
  <si>
    <t>　退職手当債</t>
  </si>
  <si>
    <t>【その他】</t>
  </si>
  <si>
    <t>その他の
金融機関</t>
    <phoneticPr fontId="2"/>
  </si>
  <si>
    <t>※【通常分】は資産形成のための地方債、【特別分】は資産形成以外の地方債をいいます。</t>
  </si>
  <si>
    <t>その他</t>
    <rPh sb="2" eb="3">
      <t>タ</t>
    </rPh>
    <phoneticPr fontId="8"/>
  </si>
  <si>
    <t>　（１）保証債務及び損失補償債務負担の状況</t>
    <rPh sb="4" eb="6">
      <t>ホショウ</t>
    </rPh>
    <rPh sb="6" eb="8">
      <t>サイム</t>
    </rPh>
    <rPh sb="8" eb="9">
      <t>オヨ</t>
    </rPh>
    <rPh sb="10" eb="12">
      <t>ソンシツ</t>
    </rPh>
    <rPh sb="12" eb="14">
      <t>ホショウ</t>
    </rPh>
    <rPh sb="14" eb="16">
      <t>サイム</t>
    </rPh>
    <rPh sb="16" eb="18">
      <t>フタン</t>
    </rPh>
    <rPh sb="19" eb="21">
      <t>ジョウキョウ</t>
    </rPh>
    <phoneticPr fontId="2"/>
  </si>
  <si>
    <t>　　　　他の団体の金融機関等からの借入債務に対し、保証を行っています。</t>
    <rPh sb="4" eb="5">
      <t>タ</t>
    </rPh>
    <rPh sb="6" eb="8">
      <t>ダンタイ</t>
    </rPh>
    <rPh sb="9" eb="11">
      <t>キンユウ</t>
    </rPh>
    <rPh sb="11" eb="13">
      <t>キカン</t>
    </rPh>
    <rPh sb="13" eb="14">
      <t>トウ</t>
    </rPh>
    <rPh sb="17" eb="19">
      <t>カリイレ</t>
    </rPh>
    <rPh sb="19" eb="21">
      <t>サイム</t>
    </rPh>
    <rPh sb="22" eb="23">
      <t>タイ</t>
    </rPh>
    <rPh sb="25" eb="27">
      <t>ホショウ</t>
    </rPh>
    <rPh sb="28" eb="29">
      <t>オコナ</t>
    </rPh>
    <phoneticPr fontId="2"/>
  </si>
  <si>
    <t>　　  将来負担比率 　 　－％</t>
    <phoneticPr fontId="2"/>
  </si>
  <si>
    <t>　　　記載金額は、千円単位で表示しております。</t>
    <rPh sb="3" eb="5">
      <t>キサイ</t>
    </rPh>
    <rPh sb="5" eb="7">
      <t>キンガク</t>
    </rPh>
    <rPh sb="9" eb="10">
      <t>セン</t>
    </rPh>
    <rPh sb="10" eb="11">
      <t>エン</t>
    </rPh>
    <rPh sb="11" eb="13">
      <t>タンイ</t>
    </rPh>
    <rPh sb="14" eb="16">
      <t>ヒョウジ</t>
    </rPh>
    <phoneticPr fontId="2"/>
  </si>
  <si>
    <t>　　④　賞与等引当金</t>
    <rPh sb="6" eb="7">
      <t>トウ</t>
    </rPh>
    <phoneticPr fontId="2"/>
  </si>
  <si>
    <t>　　　地方公共団体財政健全化法における退職手当支給額に係る負担見込額に、組合への加入時以降の負担金の累計額から既に職員に対し退職手当として</t>
    <phoneticPr fontId="2"/>
  </si>
  <si>
    <t>　　支給された額の総額を控除した額に、組合における積立金額の運用益のうち板柳町へ按分される額を加算した額を控除した額を計上しております。</t>
    <phoneticPr fontId="2"/>
  </si>
  <si>
    <t>　　　地方公共団体財政健全化法における退職手当支給額に係る負担見込額に、組合への加入時以降の負担金の累計額から既に職員に対し退職手当</t>
    <phoneticPr fontId="2"/>
  </si>
  <si>
    <t>　　として支給された額の総額を控除した額に、組合における積立金額の運用益のうち板柳町へ按分される額を加算した額を控除した額を計上しております。</t>
    <phoneticPr fontId="2"/>
  </si>
  <si>
    <t>　　　国民健康保険事業特別会計（地方公営事業会計）</t>
    <rPh sb="16" eb="18">
      <t>チホウ</t>
    </rPh>
    <rPh sb="18" eb="20">
      <t>コウエイ</t>
    </rPh>
    <rPh sb="20" eb="22">
      <t>ジギョウ</t>
    </rPh>
    <rPh sb="22" eb="24">
      <t>カイケイ</t>
    </rPh>
    <phoneticPr fontId="2"/>
  </si>
  <si>
    <t>　　　介護保険特別会計（地方公営事業会計）</t>
    <rPh sb="12" eb="14">
      <t>チホウ</t>
    </rPh>
    <rPh sb="14" eb="16">
      <t>コウエイ</t>
    </rPh>
    <rPh sb="16" eb="18">
      <t>ジギョウ</t>
    </rPh>
    <rPh sb="18" eb="20">
      <t>カイケイ</t>
    </rPh>
    <phoneticPr fontId="2"/>
  </si>
  <si>
    <t>　　　後期高齢者医療特別会計（地方公営事業会計））</t>
    <rPh sb="15" eb="23">
      <t>チホウコウエイジギョウカイケイ</t>
    </rPh>
    <phoneticPr fontId="2"/>
  </si>
  <si>
    <t>　　　農業集落排水事業特別会計（地方公営企業会計（法非適））</t>
    <rPh sb="16" eb="18">
      <t>チホウ</t>
    </rPh>
    <rPh sb="18" eb="20">
      <t>コウエイ</t>
    </rPh>
    <rPh sb="20" eb="22">
      <t>キギョウ</t>
    </rPh>
    <rPh sb="22" eb="24">
      <t>カイケイ</t>
    </rPh>
    <rPh sb="25" eb="26">
      <t>ホウ</t>
    </rPh>
    <rPh sb="26" eb="27">
      <t>ヒ</t>
    </rPh>
    <rPh sb="27" eb="28">
      <t>テキ</t>
    </rPh>
    <phoneticPr fontId="2"/>
  </si>
  <si>
    <t>　　　国民健康保険板柳中央病院事業会計（地方公営企業会計（法適））</t>
    <rPh sb="20" eb="22">
      <t>チホウ</t>
    </rPh>
    <rPh sb="22" eb="24">
      <t>コウエイ</t>
    </rPh>
    <rPh sb="24" eb="26">
      <t>キギョウ</t>
    </rPh>
    <rPh sb="26" eb="28">
      <t>カイケイ</t>
    </rPh>
    <rPh sb="29" eb="30">
      <t>ホウ</t>
    </rPh>
    <rPh sb="30" eb="31">
      <t>テキ</t>
    </rPh>
    <phoneticPr fontId="2"/>
  </si>
  <si>
    <t>　　　板柳町水道事業会計（地方公営企業会計（法適））</t>
    <rPh sb="13" eb="19">
      <t>チホウコウエイキギョウ</t>
    </rPh>
    <rPh sb="19" eb="21">
      <t>カイケイ</t>
    </rPh>
    <rPh sb="22" eb="23">
      <t>ホウ</t>
    </rPh>
    <rPh sb="23" eb="24">
      <t>テキ</t>
    </rPh>
    <phoneticPr fontId="2"/>
  </si>
  <si>
    <t>　　　板柳町公共下水道事業会計（地方公営企業会計（法適））</t>
    <rPh sb="16" eb="18">
      <t>チホウ</t>
    </rPh>
    <rPh sb="18" eb="24">
      <t>コウエイキギョウカイケイ</t>
    </rPh>
    <rPh sb="25" eb="26">
      <t>ホウ</t>
    </rPh>
    <rPh sb="26" eb="27">
      <t>テキ</t>
    </rPh>
    <phoneticPr fontId="2"/>
  </si>
  <si>
    <t>　　①　地方公営企業会計は全て全部連結の対象としています。</t>
    <rPh sb="4" eb="6">
      <t>チホウ</t>
    </rPh>
    <rPh sb="6" eb="8">
      <t>コウエイ</t>
    </rPh>
    <rPh sb="8" eb="10">
      <t>キギョウ</t>
    </rPh>
    <rPh sb="10" eb="12">
      <t>カイケイ</t>
    </rPh>
    <rPh sb="13" eb="14">
      <t>スベ</t>
    </rPh>
    <rPh sb="15" eb="17">
      <t>ゼンブ</t>
    </rPh>
    <rPh sb="17" eb="19">
      <t>レンケツ</t>
    </rPh>
    <rPh sb="20" eb="22">
      <t>タイショウ</t>
    </rPh>
    <phoneticPr fontId="2"/>
  </si>
  <si>
    <t>　（２）出納整理期間</t>
    <rPh sb="4" eb="8">
      <t>スイトウセイリ</t>
    </rPh>
    <rPh sb="8" eb="10">
      <t>キカン</t>
    </rPh>
    <phoneticPr fontId="2"/>
  </si>
  <si>
    <t>　（３）表示単位未満の取り扱い</t>
    <rPh sb="4" eb="6">
      <t>ヒョウジ</t>
    </rPh>
    <rPh sb="6" eb="8">
      <t>タンイ</t>
    </rPh>
    <rPh sb="8" eb="10">
      <t>ミマン</t>
    </rPh>
    <rPh sb="11" eb="12">
      <t>ト</t>
    </rPh>
    <rPh sb="13" eb="14">
      <t>アツカ</t>
    </rPh>
    <phoneticPr fontId="2"/>
  </si>
  <si>
    <t>　　　千円未満を四捨五入して表示しているため、合計金額が一致しない場合があります。</t>
    <rPh sb="3" eb="5">
      <t>センエン</t>
    </rPh>
    <rPh sb="5" eb="7">
      <t>ミマン</t>
    </rPh>
    <rPh sb="8" eb="12">
      <t>シシャゴニュウ</t>
    </rPh>
    <rPh sb="14" eb="16">
      <t>ヒョウジ</t>
    </rPh>
    <rPh sb="23" eb="25">
      <t>ゴウケイ</t>
    </rPh>
    <rPh sb="25" eb="27">
      <t>キンガク</t>
    </rPh>
    <rPh sb="28" eb="30">
      <t>イッチ</t>
    </rPh>
    <rPh sb="33" eb="35">
      <t>バアイ</t>
    </rPh>
    <phoneticPr fontId="2"/>
  </si>
  <si>
    <t>　　　なお、農業集落排水事業特別会計以外の地方公営企業会計では、税抜方式によっております。</t>
    <rPh sb="21" eb="23">
      <t>チホウ</t>
    </rPh>
    <rPh sb="23" eb="25">
      <t>コウエイ</t>
    </rPh>
    <rPh sb="25" eb="27">
      <t>キギョウ</t>
    </rPh>
    <rPh sb="27" eb="29">
      <t>カイケイ</t>
    </rPh>
    <phoneticPr fontId="2"/>
  </si>
  <si>
    <t>一般会計等貸借対照表</t>
    <rPh sb="0" eb="5">
      <t>イッパンカイケイトウ</t>
    </rPh>
    <phoneticPr fontId="2"/>
  </si>
  <si>
    <t>一般会計等行政コスト計算書</t>
    <rPh sb="0" eb="5">
      <t>イッパンカイケイトウ</t>
    </rPh>
    <phoneticPr fontId="2"/>
  </si>
  <si>
    <t>一般会計等純資産変動計算書</t>
    <rPh sb="0" eb="5">
      <t>イッパンカイケイトウ</t>
    </rPh>
    <phoneticPr fontId="2"/>
  </si>
  <si>
    <t>一般会計等資金収支計算書</t>
    <rPh sb="0" eb="5">
      <t>イッパンカイケイトウ</t>
    </rPh>
    <phoneticPr fontId="2"/>
  </si>
  <si>
    <t>全体貸借対照表</t>
    <rPh sb="0" eb="2">
      <t>ゼンタイ</t>
    </rPh>
    <phoneticPr fontId="2"/>
  </si>
  <si>
    <t>全体行政コスト計算書</t>
    <rPh sb="0" eb="2">
      <t>ゼンタイ</t>
    </rPh>
    <phoneticPr fontId="2"/>
  </si>
  <si>
    <t>全体純資産変動計算書</t>
    <rPh sb="0" eb="2">
      <t>ゼンタイ</t>
    </rPh>
    <phoneticPr fontId="2"/>
  </si>
  <si>
    <t>全体資金収支計算書</t>
    <rPh sb="0" eb="2">
      <t>ゼンタイ</t>
    </rPh>
    <phoneticPr fontId="2"/>
  </si>
  <si>
    <t>　損失補償等引当金繰入額</t>
    <rPh sb="1" eb="3">
      <t>ソンシツ</t>
    </rPh>
    <rPh sb="3" eb="5">
      <t>ホショウ</t>
    </rPh>
    <rPh sb="5" eb="6">
      <t>トウ</t>
    </rPh>
    <rPh sb="6" eb="8">
      <t>ヒキアテ</t>
    </rPh>
    <rPh sb="8" eb="9">
      <t>キン</t>
    </rPh>
    <rPh sb="9" eb="10">
      <t>ク</t>
    </rPh>
    <rPh sb="10" eb="11">
      <t>イ</t>
    </rPh>
    <rPh sb="11" eb="12">
      <t>ガク</t>
    </rPh>
    <phoneticPr fontId="2"/>
  </si>
  <si>
    <t>千円</t>
    <rPh sb="0" eb="2">
      <t>センエン</t>
    </rPh>
    <phoneticPr fontId="2"/>
  </si>
  <si>
    <t>法人事業税交付金</t>
    <rPh sb="0" eb="2">
      <t>ホウジン</t>
    </rPh>
    <rPh sb="2" eb="5">
      <t>ジギョウゼイ</t>
    </rPh>
    <rPh sb="5" eb="8">
      <t>コウフキン</t>
    </rPh>
    <phoneticPr fontId="14"/>
  </si>
  <si>
    <t>津軽広域連合し尿等希釈投入施設管理運営費負担金　ほか</t>
  </si>
  <si>
    <t>事業費_営業費用_総係費_負担金</t>
    <rPh sb="0" eb="3">
      <t>ジギョウヒ</t>
    </rPh>
    <rPh sb="4" eb="6">
      <t>エイギョウ</t>
    </rPh>
    <rPh sb="6" eb="8">
      <t>ヒヨウ</t>
    </rPh>
    <rPh sb="9" eb="10">
      <t>ソウ</t>
    </rPh>
    <rPh sb="10" eb="11">
      <t>カカ</t>
    </rPh>
    <rPh sb="11" eb="12">
      <t>ヒ</t>
    </rPh>
    <rPh sb="13" eb="16">
      <t>フタンキン</t>
    </rPh>
    <phoneticPr fontId="5"/>
  </si>
  <si>
    <t>岩木川流域下水道維持管理負担金</t>
    <rPh sb="0" eb="3">
      <t>イワキガワ</t>
    </rPh>
    <rPh sb="3" eb="5">
      <t>リュウイキ</t>
    </rPh>
    <rPh sb="5" eb="8">
      <t>ゲスイドウ</t>
    </rPh>
    <rPh sb="8" eb="10">
      <t>イジ</t>
    </rPh>
    <rPh sb="10" eb="12">
      <t>カンリ</t>
    </rPh>
    <rPh sb="12" eb="15">
      <t>フタンキン</t>
    </rPh>
    <phoneticPr fontId="5"/>
  </si>
  <si>
    <t>事業費_営業費用_総係費_負担金及び補助金</t>
    <rPh sb="0" eb="3">
      <t>ジギョウヒ</t>
    </rPh>
    <rPh sb="4" eb="6">
      <t>エイギョウ</t>
    </rPh>
    <rPh sb="6" eb="8">
      <t>ヒヨウ</t>
    </rPh>
    <rPh sb="9" eb="10">
      <t>ソウ</t>
    </rPh>
    <rPh sb="10" eb="11">
      <t>カカ</t>
    </rPh>
    <rPh sb="11" eb="12">
      <t>ヒ</t>
    </rPh>
    <rPh sb="13" eb="16">
      <t>フタンキン</t>
    </rPh>
    <rPh sb="16" eb="17">
      <t>オヨ</t>
    </rPh>
    <rPh sb="18" eb="21">
      <t>ホジョキン</t>
    </rPh>
    <phoneticPr fontId="5"/>
  </si>
  <si>
    <t>農業集落排水事業会計から水道事業会計への負担金</t>
    <rPh sb="0" eb="2">
      <t>ノウギョウ</t>
    </rPh>
    <rPh sb="2" eb="4">
      <t>シュウラク</t>
    </rPh>
    <rPh sb="4" eb="6">
      <t>ハイスイ</t>
    </rPh>
    <rPh sb="6" eb="8">
      <t>ジギョウ</t>
    </rPh>
    <rPh sb="8" eb="10">
      <t>カイケイ</t>
    </rPh>
    <rPh sb="12" eb="14">
      <t>スイドウ</t>
    </rPh>
    <rPh sb="14" eb="16">
      <t>ジギョウ</t>
    </rPh>
    <rPh sb="16" eb="18">
      <t>カイケイ</t>
    </rPh>
    <rPh sb="20" eb="23">
      <t>フタンキン</t>
    </rPh>
    <phoneticPr fontId="5"/>
  </si>
  <si>
    <t>公共下水道事業会計から水道事業会計への負担金</t>
    <rPh sb="0" eb="2">
      <t>コウキョウ</t>
    </rPh>
    <rPh sb="2" eb="5">
      <t>ゲスイドウ</t>
    </rPh>
    <rPh sb="5" eb="7">
      <t>ジギョウ</t>
    </rPh>
    <rPh sb="7" eb="9">
      <t>カイケイ</t>
    </rPh>
    <rPh sb="11" eb="13">
      <t>スイドウ</t>
    </rPh>
    <rPh sb="13" eb="15">
      <t>ジギョウ</t>
    </rPh>
    <rPh sb="15" eb="17">
      <t>カイケイ</t>
    </rPh>
    <rPh sb="19" eb="22">
      <t>フタンキン</t>
    </rPh>
    <phoneticPr fontId="5"/>
  </si>
  <si>
    <t>-</t>
    <phoneticPr fontId="2"/>
  </si>
  <si>
    <t>　　　一時借入金に係る利子額　　　　     　　　0千円</t>
    <phoneticPr fontId="2"/>
  </si>
  <si>
    <t>【津軽広域水道企業団】</t>
    <rPh sb="1" eb="3">
      <t>ツガル</t>
    </rPh>
    <rPh sb="3" eb="5">
      <t>コウイキ</t>
    </rPh>
    <rPh sb="5" eb="7">
      <t>スイドウ</t>
    </rPh>
    <rPh sb="7" eb="9">
      <t>キギョウ</t>
    </rPh>
    <rPh sb="9" eb="10">
      <t>ダン</t>
    </rPh>
    <phoneticPr fontId="14"/>
  </si>
  <si>
    <t>【一般社団法人板柳町産業振興公社リンゴワーク研究所】</t>
    <rPh sb="1" eb="3">
      <t>イッパン</t>
    </rPh>
    <rPh sb="3" eb="5">
      <t>シャダン</t>
    </rPh>
    <rPh sb="5" eb="7">
      <t>ホウジン</t>
    </rPh>
    <rPh sb="7" eb="10">
      <t>イタヤナギマチ</t>
    </rPh>
    <rPh sb="10" eb="12">
      <t>サンギョウ</t>
    </rPh>
    <rPh sb="12" eb="14">
      <t>シンコウ</t>
    </rPh>
    <rPh sb="14" eb="16">
      <t>コウシャ</t>
    </rPh>
    <rPh sb="22" eb="25">
      <t>ケンキュウジョ</t>
    </rPh>
    <phoneticPr fontId="14"/>
  </si>
  <si>
    <t xml:space="preserve">  財政調整基金</t>
    <rPh sb="2" eb="4">
      <t>ザイセイ</t>
    </rPh>
    <rPh sb="4" eb="6">
      <t>チョウセイ</t>
    </rPh>
    <rPh sb="6" eb="8">
      <t>キキン</t>
    </rPh>
    <phoneticPr fontId="4"/>
  </si>
  <si>
    <t>【青森県市町村総合事務組合】</t>
    <rPh sb="1" eb="4">
      <t>アオモリケン</t>
    </rPh>
    <rPh sb="4" eb="13">
      <t>シチョウソンソウゴウジムクミアイ</t>
    </rPh>
    <phoneticPr fontId="14"/>
  </si>
  <si>
    <t>【青森県交通災害共済組合】</t>
    <rPh sb="1" eb="4">
      <t>アオモリケン</t>
    </rPh>
    <rPh sb="4" eb="8">
      <t>コウツウサイガイ</t>
    </rPh>
    <rPh sb="8" eb="10">
      <t>キョウサイ</t>
    </rPh>
    <rPh sb="10" eb="12">
      <t>クミアイ</t>
    </rPh>
    <phoneticPr fontId="14"/>
  </si>
  <si>
    <t>【弘前地区環境整備事務組合】</t>
    <rPh sb="1" eb="3">
      <t>ヒロサキ</t>
    </rPh>
    <rPh sb="3" eb="5">
      <t>チク</t>
    </rPh>
    <rPh sb="5" eb="7">
      <t>カンキョウ</t>
    </rPh>
    <rPh sb="7" eb="9">
      <t>セイビ</t>
    </rPh>
    <rPh sb="9" eb="11">
      <t>ジム</t>
    </rPh>
    <rPh sb="11" eb="13">
      <t>クミアイ</t>
    </rPh>
    <phoneticPr fontId="14"/>
  </si>
  <si>
    <t>【弘前地区消防事務組合】</t>
    <rPh sb="1" eb="11">
      <t>ヒロサキチクショウボウジムクミアイ</t>
    </rPh>
    <phoneticPr fontId="14"/>
  </si>
  <si>
    <t xml:space="preserve">  基金（その他）退職手当基金</t>
    <rPh sb="2" eb="4">
      <t>キキン</t>
    </rPh>
    <rPh sb="7" eb="8">
      <t>タ</t>
    </rPh>
    <rPh sb="9" eb="11">
      <t>タイショク</t>
    </rPh>
    <rPh sb="11" eb="13">
      <t>テアテ</t>
    </rPh>
    <rPh sb="13" eb="15">
      <t>キキン</t>
    </rPh>
    <phoneticPr fontId="4"/>
  </si>
  <si>
    <t xml:space="preserve">  基金（その他）</t>
    <rPh sb="2" eb="4">
      <t>キキン</t>
    </rPh>
    <rPh sb="7" eb="8">
      <t>タ</t>
    </rPh>
    <phoneticPr fontId="4"/>
  </si>
  <si>
    <t>【西北五広域福祉事務組合】</t>
    <rPh sb="1" eb="3">
      <t>セイホク</t>
    </rPh>
    <rPh sb="3" eb="12">
      <t>ゴコウイキフクシジムクミアイ</t>
    </rPh>
    <phoneticPr fontId="14"/>
  </si>
  <si>
    <t>【青森県後期高齢者医療広域連合】</t>
    <rPh sb="1" eb="15">
      <t>アオモリケンコウキコウレイシャイリョウコウイキレンゴウ</t>
    </rPh>
    <phoneticPr fontId="14"/>
  </si>
  <si>
    <t>【津軽広域連合】</t>
    <rPh sb="1" eb="3">
      <t>ツガル</t>
    </rPh>
    <rPh sb="3" eb="5">
      <t>コウイキ</t>
    </rPh>
    <rPh sb="5" eb="7">
      <t>レンゴウ</t>
    </rPh>
    <phoneticPr fontId="14"/>
  </si>
  <si>
    <t>　津軽広域活動推進基金</t>
    <rPh sb="1" eb="3">
      <t>ツガル</t>
    </rPh>
    <rPh sb="3" eb="5">
      <t>コウイキ</t>
    </rPh>
    <rPh sb="5" eb="7">
      <t>カツドウ</t>
    </rPh>
    <rPh sb="7" eb="9">
      <t>スイシン</t>
    </rPh>
    <rPh sb="9" eb="11">
      <t>キキン</t>
    </rPh>
    <phoneticPr fontId="4"/>
  </si>
  <si>
    <t>　後期高齢者医療財政調整基金</t>
    <rPh sb="1" eb="3">
      <t>コウキ</t>
    </rPh>
    <rPh sb="3" eb="6">
      <t>コウレイシャ</t>
    </rPh>
    <rPh sb="6" eb="8">
      <t>イリョウ</t>
    </rPh>
    <rPh sb="8" eb="10">
      <t>ザイセイ</t>
    </rPh>
    <rPh sb="10" eb="12">
      <t>チョウセイ</t>
    </rPh>
    <rPh sb="12" eb="14">
      <t>キキン</t>
    </rPh>
    <phoneticPr fontId="4"/>
  </si>
  <si>
    <t>【一般社団法人板柳町産業振興公社りんごワーク研究所】</t>
    <rPh sb="1" eb="3">
      <t>イッパン</t>
    </rPh>
    <rPh sb="3" eb="5">
      <t>シャダン</t>
    </rPh>
    <rPh sb="5" eb="7">
      <t>ホウジン</t>
    </rPh>
    <rPh sb="7" eb="10">
      <t>イタヤナギマチ</t>
    </rPh>
    <rPh sb="10" eb="12">
      <t>サンギョウ</t>
    </rPh>
    <rPh sb="12" eb="14">
      <t>シンコウ</t>
    </rPh>
    <rPh sb="14" eb="16">
      <t>コウシャ</t>
    </rPh>
    <rPh sb="22" eb="25">
      <t>ケンキュウジョ</t>
    </rPh>
    <phoneticPr fontId="14"/>
  </si>
  <si>
    <t>　【西北五広域福祉事務組合】</t>
    <rPh sb="2" eb="4">
      <t>セイホク</t>
    </rPh>
    <rPh sb="4" eb="13">
      <t>ゴコウイキフクシジムクミアイ</t>
    </rPh>
    <phoneticPr fontId="2"/>
  </si>
  <si>
    <t>　【青森県後期高齢者医療広域連合】</t>
    <rPh sb="2" eb="16">
      <t>アオモリケンコウキコウレイシャイリョウコウイキレンゴウ</t>
    </rPh>
    <phoneticPr fontId="2"/>
  </si>
  <si>
    <t>　【津軽広域水道企業団】</t>
    <rPh sb="2" eb="4">
      <t>ツガル</t>
    </rPh>
    <rPh sb="4" eb="6">
      <t>コウイキ</t>
    </rPh>
    <rPh sb="6" eb="8">
      <t>スイドウ</t>
    </rPh>
    <rPh sb="8" eb="10">
      <t>キギョウ</t>
    </rPh>
    <rPh sb="10" eb="11">
      <t>ダン</t>
    </rPh>
    <phoneticPr fontId="2"/>
  </si>
  <si>
    <t>　【一般社団法人板柳町産業振興公社りんごワーク研究】</t>
    <rPh sb="2" eb="4">
      <t>イッパン</t>
    </rPh>
    <rPh sb="4" eb="6">
      <t>シャダン</t>
    </rPh>
    <rPh sb="6" eb="8">
      <t>ホウジン</t>
    </rPh>
    <rPh sb="8" eb="11">
      <t>イタヤナギマチ</t>
    </rPh>
    <rPh sb="11" eb="13">
      <t>サンギョウ</t>
    </rPh>
    <rPh sb="13" eb="15">
      <t>シンコウ</t>
    </rPh>
    <rPh sb="15" eb="17">
      <t>コウシャ</t>
    </rPh>
    <rPh sb="23" eb="25">
      <t>ケンキュウ</t>
    </rPh>
    <phoneticPr fontId="2"/>
  </si>
  <si>
    <t>　【青森県市町村総合事務組合】</t>
    <rPh sb="2" eb="5">
      <t>アオモリケン</t>
    </rPh>
    <rPh sb="5" eb="14">
      <t>シチョウソンソウゴウジムクミアイ</t>
    </rPh>
    <phoneticPr fontId="2"/>
  </si>
  <si>
    <t>　【青森県交通災害共済組合】</t>
    <rPh sb="2" eb="5">
      <t>アオモリケン</t>
    </rPh>
    <rPh sb="5" eb="9">
      <t>コウツウサイガイ</t>
    </rPh>
    <rPh sb="9" eb="11">
      <t>キョウサイ</t>
    </rPh>
    <rPh sb="11" eb="13">
      <t>クミアイ</t>
    </rPh>
    <phoneticPr fontId="2"/>
  </si>
  <si>
    <t>　【弘前地区環境整備事務組合】</t>
    <phoneticPr fontId="2"/>
  </si>
  <si>
    <t>　【弘前地区消防事務組合】</t>
    <rPh sb="2" eb="12">
      <t>ヒロサキチクショウボウジムクミアイ</t>
    </rPh>
    <phoneticPr fontId="2"/>
  </si>
  <si>
    <t>　【津軽広域連合】</t>
    <phoneticPr fontId="2"/>
  </si>
  <si>
    <t>連結会計　計</t>
    <rPh sb="0" eb="2">
      <t>レンケツ</t>
    </rPh>
    <rPh sb="2" eb="4">
      <t>カイケイ</t>
    </rPh>
    <phoneticPr fontId="14"/>
  </si>
  <si>
    <t>連結会計相殺　計</t>
    <rPh sb="0" eb="2">
      <t>レンケツ</t>
    </rPh>
    <rPh sb="2" eb="4">
      <t>カイケイ</t>
    </rPh>
    <rPh sb="4" eb="6">
      <t>ソウサイ</t>
    </rPh>
    <phoneticPr fontId="14"/>
  </si>
  <si>
    <t>　板柳町から連結先への負担金</t>
    <rPh sb="1" eb="4">
      <t>イタヤナギマチ</t>
    </rPh>
    <rPh sb="6" eb="8">
      <t>レンケツ</t>
    </rPh>
    <rPh sb="8" eb="9">
      <t>サキ</t>
    </rPh>
    <rPh sb="11" eb="14">
      <t>フタンキン</t>
    </rPh>
    <phoneticPr fontId="2"/>
  </si>
  <si>
    <t>【弘前地区環境整備事務組合】</t>
    <phoneticPr fontId="14"/>
  </si>
  <si>
    <t>【弘前地区消防事務組合】</t>
    <phoneticPr fontId="2"/>
  </si>
  <si>
    <t>【西北五広域福祉事務組合】</t>
    <phoneticPr fontId="2"/>
  </si>
  <si>
    <t>【青森県後期高齢者医療広域連合】</t>
    <phoneticPr fontId="2"/>
  </si>
  <si>
    <t>【津軽広域水道企業団】</t>
    <phoneticPr fontId="2"/>
  </si>
  <si>
    <t>【津軽広域連合】</t>
    <phoneticPr fontId="2"/>
  </si>
  <si>
    <t>【一般社団法人板柳町産業振興公社りんごワーク研究所】</t>
    <phoneticPr fontId="2"/>
  </si>
  <si>
    <t>連結会計　計</t>
    <rPh sb="0" eb="2">
      <t>レンケツ</t>
    </rPh>
    <rPh sb="2" eb="4">
      <t>カイケイ</t>
    </rPh>
    <rPh sb="5" eb="6">
      <t>ケイ</t>
    </rPh>
    <phoneticPr fontId="14"/>
  </si>
  <si>
    <t>　【西北五広域福祉事務組合】</t>
    <phoneticPr fontId="2"/>
  </si>
  <si>
    <t>国庫支出金【青森県後期高齢者医療広域連合】</t>
    <rPh sb="0" eb="2">
      <t>コッコ</t>
    </rPh>
    <rPh sb="2" eb="5">
      <t>シシュツキン</t>
    </rPh>
    <phoneticPr fontId="14"/>
  </si>
  <si>
    <t>県支出金【青森県後期高齢者医療広域連合】</t>
    <rPh sb="0" eb="1">
      <t>ケン</t>
    </rPh>
    <rPh sb="1" eb="4">
      <t>シシュツキン</t>
    </rPh>
    <phoneticPr fontId="14"/>
  </si>
  <si>
    <t>長期前受金戻入【津軽広域水道企業団】</t>
    <rPh sb="0" eb="2">
      <t>チョウキ</t>
    </rPh>
    <rPh sb="2" eb="4">
      <t>マエウケ</t>
    </rPh>
    <rPh sb="4" eb="5">
      <t>キン</t>
    </rPh>
    <rPh sb="5" eb="7">
      <t>レイニュウ</t>
    </rPh>
    <rPh sb="8" eb="10">
      <t>ツガル</t>
    </rPh>
    <rPh sb="10" eb="12">
      <t>コウイキ</t>
    </rPh>
    <rPh sb="12" eb="14">
      <t>スイドウ</t>
    </rPh>
    <rPh sb="14" eb="16">
      <t>キギョウ</t>
    </rPh>
    <rPh sb="16" eb="17">
      <t>ダン</t>
    </rPh>
    <phoneticPr fontId="2"/>
  </si>
  <si>
    <t>連結会計</t>
    <rPh sb="0" eb="2">
      <t>レンケツ</t>
    </rPh>
    <rPh sb="2" eb="4">
      <t>カイケイ</t>
    </rPh>
    <phoneticPr fontId="2"/>
  </si>
  <si>
    <t>連決会計相殺</t>
    <rPh sb="0" eb="1">
      <t>レン</t>
    </rPh>
    <rPh sb="1" eb="2">
      <t>ケツ</t>
    </rPh>
    <rPh sb="2" eb="4">
      <t>カイケイ</t>
    </rPh>
    <rPh sb="4" eb="6">
      <t>ソウサイ</t>
    </rPh>
    <phoneticPr fontId="14"/>
  </si>
  <si>
    <t>板柳町から連結先への繰入</t>
    <rPh sb="0" eb="3">
      <t>イタヤナギマチ</t>
    </rPh>
    <rPh sb="5" eb="7">
      <t>レンケツ</t>
    </rPh>
    <rPh sb="7" eb="8">
      <t>サキ</t>
    </rPh>
    <rPh sb="10" eb="12">
      <t>クリイレ</t>
    </rPh>
    <phoneticPr fontId="14"/>
  </si>
  <si>
    <t>連結会計</t>
    <rPh sb="0" eb="2">
      <t>レンケツ</t>
    </rPh>
    <rPh sb="2" eb="4">
      <t>カイケイ</t>
    </rPh>
    <phoneticPr fontId="14"/>
  </si>
  <si>
    <t>【青森県市町村総合事務組合】</t>
    <phoneticPr fontId="2"/>
  </si>
  <si>
    <t>【青森県交通災害共済組合】</t>
    <phoneticPr fontId="2"/>
  </si>
  <si>
    <t>【西北五広域福祉事務組合】</t>
    <phoneticPr fontId="2"/>
  </si>
  <si>
    <t>要求払預金【弘前地区環境整備事務組合】</t>
    <rPh sb="0" eb="3">
      <t>ヨウキュウバラ</t>
    </rPh>
    <rPh sb="3" eb="5">
      <t>ヨキン</t>
    </rPh>
    <phoneticPr fontId="2"/>
  </si>
  <si>
    <t>要求払預金【弘前地区消防事務組合】</t>
    <rPh sb="0" eb="3">
      <t>ヨウキュウバラ</t>
    </rPh>
    <rPh sb="3" eb="5">
      <t>ヨキン</t>
    </rPh>
    <phoneticPr fontId="2"/>
  </si>
  <si>
    <t>現金【青森県後期高齢者医療広域連合】</t>
    <rPh sb="0" eb="2">
      <t>ゲンキン</t>
    </rPh>
    <phoneticPr fontId="2"/>
  </si>
  <si>
    <t>預金【津軽広域水道企業団】</t>
    <rPh sb="0" eb="2">
      <t>ヨキン</t>
    </rPh>
    <phoneticPr fontId="2"/>
  </si>
  <si>
    <t>現金【津軽広域連合】</t>
    <rPh sb="0" eb="2">
      <t>ゲンキン</t>
    </rPh>
    <phoneticPr fontId="2"/>
  </si>
  <si>
    <t>現金預金【一般社団法人板柳町産業振興公社りんごワーク研究所】</t>
    <rPh sb="0" eb="2">
      <t>ゲンキン</t>
    </rPh>
    <rPh sb="2" eb="4">
      <t>ヨキン</t>
    </rPh>
    <phoneticPr fontId="2"/>
  </si>
  <si>
    <t>補助金等の明細（連結</t>
    <rPh sb="8" eb="10">
      <t>レンケツ</t>
    </rPh>
    <phoneticPr fontId="2"/>
  </si>
  <si>
    <t>財源の明細（連結）</t>
    <rPh sb="6" eb="8">
      <t>レンケツ</t>
    </rPh>
    <phoneticPr fontId="2"/>
  </si>
  <si>
    <t>資金の明細（連結）</t>
    <rPh sb="6" eb="8">
      <t>レンケツ</t>
    </rPh>
    <phoneticPr fontId="2"/>
  </si>
  <si>
    <t>引当金の明細（連結）</t>
    <rPh sb="7" eb="9">
      <t>レンケツ</t>
    </rPh>
    <phoneticPr fontId="2"/>
  </si>
  <si>
    <t>未収金の明細（連結）</t>
    <rPh sb="7" eb="9">
      <t>レンケツ</t>
    </rPh>
    <phoneticPr fontId="2"/>
  </si>
  <si>
    <t>貸付金の明細（連結）</t>
    <rPh sb="7" eb="9">
      <t>レンケツ</t>
    </rPh>
    <phoneticPr fontId="2"/>
  </si>
  <si>
    <t>長期延滞債権の明細（連結）</t>
    <rPh sb="10" eb="12">
      <t>レンケツ</t>
    </rPh>
    <phoneticPr fontId="2"/>
  </si>
  <si>
    <t>基金の明細（連結）</t>
    <rPh sb="6" eb="8">
      <t>レンケツ</t>
    </rPh>
    <phoneticPr fontId="2"/>
  </si>
  <si>
    <t>投資及び出資金の明細（連結）</t>
    <rPh sb="11" eb="13">
      <t>レンケツ</t>
    </rPh>
    <phoneticPr fontId="2"/>
  </si>
  <si>
    <t>　　　国民健康保険事業特別会計（地方公営事業会計）…全部連結</t>
    <rPh sb="16" eb="18">
      <t>チホウ</t>
    </rPh>
    <rPh sb="18" eb="20">
      <t>コウエイ</t>
    </rPh>
    <rPh sb="20" eb="22">
      <t>ジギョウ</t>
    </rPh>
    <rPh sb="22" eb="24">
      <t>カイケイ</t>
    </rPh>
    <rPh sb="26" eb="28">
      <t>ゼンブ</t>
    </rPh>
    <rPh sb="28" eb="30">
      <t>レンケツ</t>
    </rPh>
    <phoneticPr fontId="2"/>
  </si>
  <si>
    <t>　　　介護保険特別会計（地方公営事業会計）…全部連結</t>
    <rPh sb="12" eb="14">
      <t>チホウ</t>
    </rPh>
    <rPh sb="14" eb="16">
      <t>コウエイ</t>
    </rPh>
    <rPh sb="16" eb="18">
      <t>ジギョウ</t>
    </rPh>
    <rPh sb="18" eb="20">
      <t>カイケイ</t>
    </rPh>
    <phoneticPr fontId="2"/>
  </si>
  <si>
    <t>　　　後期高齢者医療特別会計（地方公営事業会計））…全部連結</t>
    <rPh sb="15" eb="23">
      <t>チホウコウエイジギョウカイケイ</t>
    </rPh>
    <phoneticPr fontId="2"/>
  </si>
  <si>
    <t>　　　農業集落排水事業特別会計（地方公営企業会計（法非適））…全部連結</t>
    <rPh sb="16" eb="18">
      <t>チホウ</t>
    </rPh>
    <rPh sb="18" eb="20">
      <t>コウエイ</t>
    </rPh>
    <rPh sb="20" eb="22">
      <t>キギョウ</t>
    </rPh>
    <rPh sb="22" eb="24">
      <t>カイケイ</t>
    </rPh>
    <rPh sb="25" eb="26">
      <t>ホウ</t>
    </rPh>
    <rPh sb="26" eb="27">
      <t>ヒ</t>
    </rPh>
    <rPh sb="27" eb="28">
      <t>テキ</t>
    </rPh>
    <phoneticPr fontId="2"/>
  </si>
  <si>
    <t>　　　国民健康保険板柳中央病院事業会計（地方公営企業会計（法適））…全部連結</t>
    <rPh sb="20" eb="22">
      <t>チホウ</t>
    </rPh>
    <rPh sb="22" eb="24">
      <t>コウエイ</t>
    </rPh>
    <rPh sb="24" eb="26">
      <t>キギョウ</t>
    </rPh>
    <rPh sb="26" eb="28">
      <t>カイケイ</t>
    </rPh>
    <rPh sb="29" eb="30">
      <t>ホウ</t>
    </rPh>
    <rPh sb="30" eb="31">
      <t>テキ</t>
    </rPh>
    <phoneticPr fontId="2"/>
  </si>
  <si>
    <t>　　　板柳町水道事業会計（地方公営企業会計（法適））…全部連結</t>
    <rPh sb="13" eb="19">
      <t>チホウコウエイキギョウ</t>
    </rPh>
    <rPh sb="19" eb="21">
      <t>カイケイ</t>
    </rPh>
    <rPh sb="22" eb="23">
      <t>ホウ</t>
    </rPh>
    <rPh sb="23" eb="24">
      <t>テキ</t>
    </rPh>
    <phoneticPr fontId="2"/>
  </si>
  <si>
    <t>　　　板柳町公共下水道事業会計（地方公営企業会計（法適））…全部連結</t>
    <rPh sb="16" eb="18">
      <t>チホウ</t>
    </rPh>
    <rPh sb="18" eb="24">
      <t>コウエイキギョウカイケイ</t>
    </rPh>
    <rPh sb="25" eb="26">
      <t>ホウ</t>
    </rPh>
    <rPh sb="26" eb="27">
      <t>テキ</t>
    </rPh>
    <phoneticPr fontId="2"/>
  </si>
  <si>
    <t>　　　一般社団法人板柳町産業振興公社りんごワーク研究所…全部連結</t>
    <phoneticPr fontId="2"/>
  </si>
  <si>
    <t>　　　青森県市町村職員退職手当組合…みなし連結</t>
    <rPh sb="21" eb="23">
      <t>レンケツ</t>
    </rPh>
    <phoneticPr fontId="2"/>
  </si>
  <si>
    <t>　　　①地方公営企業会計は、全部連結の対象としています。</t>
    <rPh sb="4" eb="10">
      <t>チホウコウエイキギョウ</t>
    </rPh>
    <rPh sb="10" eb="12">
      <t>カイケイ</t>
    </rPh>
    <rPh sb="14" eb="18">
      <t>ゼンブレンケツ</t>
    </rPh>
    <rPh sb="19" eb="21">
      <t>タイショウ</t>
    </rPh>
    <phoneticPr fontId="2"/>
  </si>
  <si>
    <t>　　　②一部事務組合・広域連合は、各構成団体の経費負担割合等に基づき比例連結対象としています。ただし、青森県市町村職員退職手当組合は、</t>
    <rPh sb="4" eb="6">
      <t>イチブ</t>
    </rPh>
    <rPh sb="6" eb="8">
      <t>ジム</t>
    </rPh>
    <rPh sb="8" eb="10">
      <t>クミアイ</t>
    </rPh>
    <rPh sb="11" eb="13">
      <t>コウイキ</t>
    </rPh>
    <rPh sb="13" eb="15">
      <t>レンゴウ</t>
    </rPh>
    <rPh sb="17" eb="18">
      <t>カク</t>
    </rPh>
    <rPh sb="18" eb="20">
      <t>コウセイ</t>
    </rPh>
    <rPh sb="20" eb="22">
      <t>ダンタイ</t>
    </rPh>
    <rPh sb="23" eb="25">
      <t>ケイヒ</t>
    </rPh>
    <rPh sb="25" eb="27">
      <t>フタン</t>
    </rPh>
    <rPh sb="27" eb="29">
      <t>ワリアイ</t>
    </rPh>
    <rPh sb="29" eb="30">
      <t>ナド</t>
    </rPh>
    <rPh sb="31" eb="32">
      <t>モト</t>
    </rPh>
    <rPh sb="34" eb="36">
      <t>ヒレイ</t>
    </rPh>
    <rPh sb="36" eb="38">
      <t>レンケツ</t>
    </rPh>
    <rPh sb="38" eb="40">
      <t>タイショウ</t>
    </rPh>
    <rPh sb="51" eb="54">
      <t>アオモリケン</t>
    </rPh>
    <rPh sb="54" eb="57">
      <t>シチョウソン</t>
    </rPh>
    <rPh sb="57" eb="59">
      <t>ショクイン</t>
    </rPh>
    <rPh sb="59" eb="61">
      <t>タイショク</t>
    </rPh>
    <rPh sb="61" eb="63">
      <t>テアテ</t>
    </rPh>
    <rPh sb="63" eb="65">
      <t>クミアイ</t>
    </rPh>
    <phoneticPr fontId="2"/>
  </si>
  <si>
    <t>　　　　退職手当組合における持分を加算することによって連結したものとみなします。当町は持分がマイナスとなっており、一般会計等貸借対照表</t>
    <rPh sb="4" eb="6">
      <t>タイショク</t>
    </rPh>
    <rPh sb="6" eb="8">
      <t>テアテ</t>
    </rPh>
    <rPh sb="8" eb="10">
      <t>クミアイ</t>
    </rPh>
    <rPh sb="14" eb="16">
      <t>モチブン</t>
    </rPh>
    <rPh sb="17" eb="19">
      <t>カサン</t>
    </rPh>
    <rPh sb="27" eb="29">
      <t>レンケツ</t>
    </rPh>
    <rPh sb="40" eb="41">
      <t>トウ</t>
    </rPh>
    <rPh sb="41" eb="42">
      <t>マチ</t>
    </rPh>
    <rPh sb="43" eb="45">
      <t>モチブン</t>
    </rPh>
    <rPh sb="57" eb="62">
      <t>イッパンカイケイトウ</t>
    </rPh>
    <rPh sb="62" eb="67">
      <t>タイシャクタイショウヒョウ</t>
    </rPh>
    <phoneticPr fontId="2"/>
  </si>
  <si>
    <t>　　　　でマイナス分が計算されているため、連結財務書類において計上はありません。</t>
    <rPh sb="9" eb="10">
      <t>ブン</t>
    </rPh>
    <rPh sb="11" eb="13">
      <t>ケイサン</t>
    </rPh>
    <rPh sb="21" eb="23">
      <t>レンケツ</t>
    </rPh>
    <rPh sb="23" eb="25">
      <t>ザイム</t>
    </rPh>
    <rPh sb="25" eb="27">
      <t>ショルイ</t>
    </rPh>
    <rPh sb="31" eb="33">
      <t>ケイジョウ</t>
    </rPh>
    <phoneticPr fontId="2"/>
  </si>
  <si>
    <t>　　　③地方公社・第三セクター等は、全部連結の対象としています。</t>
    <rPh sb="4" eb="6">
      <t>チホウ</t>
    </rPh>
    <rPh sb="6" eb="8">
      <t>コウシャ</t>
    </rPh>
    <rPh sb="9" eb="11">
      <t>ダイサン</t>
    </rPh>
    <rPh sb="15" eb="16">
      <t>トウ</t>
    </rPh>
    <rPh sb="18" eb="22">
      <t>ゼンブレンケツ</t>
    </rPh>
    <rPh sb="23" eb="25">
      <t>タイショウ</t>
    </rPh>
    <phoneticPr fontId="2"/>
  </si>
  <si>
    <t>社会福祉費負担金</t>
    <rPh sb="0" eb="2">
      <t>シャカイ</t>
    </rPh>
    <rPh sb="2" eb="4">
      <t>フクシ</t>
    </rPh>
    <rPh sb="4" eb="5">
      <t>ヒ</t>
    </rPh>
    <rPh sb="5" eb="8">
      <t>フタンキン</t>
    </rPh>
    <phoneticPr fontId="2"/>
  </si>
  <si>
    <t>県営ほ場整備事業負担金</t>
    <rPh sb="0" eb="2">
      <t>ケンエイ</t>
    </rPh>
    <rPh sb="3" eb="4">
      <t>バ</t>
    </rPh>
    <rPh sb="4" eb="6">
      <t>セイビ</t>
    </rPh>
    <rPh sb="6" eb="8">
      <t>ジギョウ</t>
    </rPh>
    <rPh sb="8" eb="11">
      <t>フタンキン</t>
    </rPh>
    <phoneticPr fontId="13"/>
  </si>
  <si>
    <t>青森県、土地改良区</t>
    <rPh sb="0" eb="3">
      <t>アオモリケン</t>
    </rPh>
    <rPh sb="4" eb="6">
      <t>トチ</t>
    </rPh>
    <rPh sb="6" eb="9">
      <t>カイリョウク</t>
    </rPh>
    <phoneticPr fontId="12"/>
  </si>
  <si>
    <t>弘前消防事務組合</t>
    <rPh sb="0" eb="2">
      <t>ヒロサキ</t>
    </rPh>
    <rPh sb="2" eb="4">
      <t>ショウボウ</t>
    </rPh>
    <rPh sb="4" eb="6">
      <t>ジム</t>
    </rPh>
    <rPh sb="6" eb="8">
      <t>クミアイ</t>
    </rPh>
    <phoneticPr fontId="12"/>
  </si>
  <si>
    <t>後期高齢者医療広域連合</t>
    <rPh sb="0" eb="5">
      <t>コウキコウレイシャ</t>
    </rPh>
    <rPh sb="5" eb="7">
      <t>イリョウ</t>
    </rPh>
    <rPh sb="7" eb="9">
      <t>コウイキ</t>
    </rPh>
    <rPh sb="9" eb="11">
      <t>レンゴウ</t>
    </rPh>
    <phoneticPr fontId="12"/>
  </si>
  <si>
    <t>一般職退職組合負担金</t>
  </si>
  <si>
    <t>青森県市町村職員退職手当組合</t>
    <rPh sb="0" eb="3">
      <t>アオモリケン</t>
    </rPh>
    <rPh sb="3" eb="6">
      <t>シチョウソン</t>
    </rPh>
    <rPh sb="6" eb="8">
      <t>ショクイン</t>
    </rPh>
    <rPh sb="8" eb="10">
      <t>タイショク</t>
    </rPh>
    <rPh sb="10" eb="12">
      <t>テアテ</t>
    </rPh>
    <rPh sb="12" eb="14">
      <t>クミアイ</t>
    </rPh>
    <phoneticPr fontId="8"/>
  </si>
  <si>
    <t>支給対象団体</t>
    <rPh sb="4" eb="6">
      <t>ダンタイ</t>
    </rPh>
    <phoneticPr fontId="8"/>
  </si>
  <si>
    <t>深味・長野地区のほ場整備負担金</t>
    <rPh sb="0" eb="1">
      <t>フカ</t>
    </rPh>
    <rPh sb="1" eb="2">
      <t>ミ</t>
    </rPh>
    <rPh sb="3" eb="5">
      <t>ナガノ</t>
    </rPh>
    <rPh sb="5" eb="7">
      <t>チク</t>
    </rPh>
    <rPh sb="9" eb="10">
      <t>ジョウ</t>
    </rPh>
    <rPh sb="10" eb="12">
      <t>セイビ</t>
    </rPh>
    <rPh sb="12" eb="15">
      <t>フタンキン</t>
    </rPh>
    <phoneticPr fontId="8"/>
  </si>
  <si>
    <t>一部事務組合等負担金</t>
    <rPh sb="0" eb="2">
      <t>イチブ</t>
    </rPh>
    <rPh sb="2" eb="4">
      <t>ジム</t>
    </rPh>
    <rPh sb="4" eb="6">
      <t>クミアイ</t>
    </rPh>
    <rPh sb="6" eb="7">
      <t>トウ</t>
    </rPh>
    <rPh sb="7" eb="10">
      <t>フタンキン</t>
    </rPh>
    <phoneticPr fontId="12"/>
  </si>
  <si>
    <t>りんごワーク研究所に対する交付金</t>
    <rPh sb="13" eb="16">
      <t>コウフキン</t>
    </rPh>
    <phoneticPr fontId="8"/>
  </si>
  <si>
    <t>一部事務組合等負担金</t>
  </si>
  <si>
    <t>農地、水路等の基礎的な保全管理に対する交付金</t>
    <rPh sb="16" eb="17">
      <t>タイ</t>
    </rPh>
    <rPh sb="19" eb="22">
      <t>コウフキン</t>
    </rPh>
    <phoneticPr fontId="8"/>
  </si>
  <si>
    <t>大豆転作に対する補助</t>
  </si>
  <si>
    <t xml:space="preserve"> 板柳町社会福祉協議会に対する補助金</t>
    <rPh sb="1" eb="4">
      <t>イタヤナギマチ</t>
    </rPh>
    <phoneticPr fontId="8"/>
  </si>
  <si>
    <t>その他</t>
    <rPh sb="2" eb="3">
      <t>タ</t>
    </rPh>
    <phoneticPr fontId="2"/>
  </si>
  <si>
    <t>特定の契約条項が付された地方債等の概要</t>
    <phoneticPr fontId="2"/>
  </si>
  <si>
    <t>青森県国民健康保険団体連合会</t>
    <rPh sb="0" eb="3">
      <t>アオモリケン</t>
    </rPh>
    <rPh sb="3" eb="5">
      <t>コクミン</t>
    </rPh>
    <rPh sb="5" eb="7">
      <t>ケンコウ</t>
    </rPh>
    <rPh sb="7" eb="9">
      <t>ホケン</t>
    </rPh>
    <rPh sb="9" eb="11">
      <t>ダンタイ</t>
    </rPh>
    <rPh sb="11" eb="14">
      <t>レンゴウカイ</t>
    </rPh>
    <phoneticPr fontId="4"/>
  </si>
  <si>
    <t>その他</t>
    <rPh sb="2" eb="3">
      <t>タ</t>
    </rPh>
    <phoneticPr fontId="12"/>
  </si>
  <si>
    <t>一般保険者に対する診療報酬</t>
    <rPh sb="0" eb="2">
      <t>イッパン</t>
    </rPh>
    <rPh sb="2" eb="5">
      <t>ホケンシャ</t>
    </rPh>
    <rPh sb="6" eb="7">
      <t>タイ</t>
    </rPh>
    <rPh sb="9" eb="11">
      <t>シンリョウ</t>
    </rPh>
    <rPh sb="11" eb="13">
      <t>ホウシュウ</t>
    </rPh>
    <phoneticPr fontId="4"/>
  </si>
  <si>
    <t>一般被保険者に対する高額療養費</t>
    <rPh sb="7" eb="8">
      <t>タイ</t>
    </rPh>
    <phoneticPr fontId="3"/>
  </si>
  <si>
    <t>広域連合</t>
    <rPh sb="0" eb="2">
      <t>コウイキ</t>
    </rPh>
    <rPh sb="2" eb="4">
      <t>レンゴウ</t>
    </rPh>
    <phoneticPr fontId="2"/>
  </si>
  <si>
    <t>板柳町の経費負担金</t>
    <rPh sb="0" eb="3">
      <t>イタヤナギマチ</t>
    </rPh>
    <rPh sb="4" eb="6">
      <t>ケイヒ</t>
    </rPh>
    <rPh sb="6" eb="9">
      <t>フタンキン</t>
    </rPh>
    <phoneticPr fontId="12"/>
  </si>
  <si>
    <t>広域連合</t>
    <rPh sb="0" eb="4">
      <t>コウイキレンゴウ</t>
    </rPh>
    <phoneticPr fontId="1"/>
  </si>
  <si>
    <t>その他</t>
    <rPh sb="2" eb="3">
      <t>タ</t>
    </rPh>
    <phoneticPr fontId="5"/>
  </si>
  <si>
    <t>居宅介護サービス利用者に対する給付費</t>
    <rPh sb="0" eb="2">
      <t>イタク</t>
    </rPh>
    <rPh sb="2" eb="4">
      <t>カイゴ</t>
    </rPh>
    <rPh sb="8" eb="11">
      <t>リヨウシャ</t>
    </rPh>
    <rPh sb="12" eb="13">
      <t>タイ</t>
    </rPh>
    <rPh sb="15" eb="18">
      <t>キュウフヒ</t>
    </rPh>
    <phoneticPr fontId="4"/>
  </si>
  <si>
    <t>施設介護サービス利用者に対する給付費</t>
    <rPh sb="0" eb="2">
      <t>シセツ</t>
    </rPh>
    <rPh sb="2" eb="4">
      <t>カイゴ</t>
    </rPh>
    <rPh sb="8" eb="11">
      <t>リヨウシャ</t>
    </rPh>
    <rPh sb="12" eb="13">
      <t>タイ</t>
    </rPh>
    <rPh sb="15" eb="18">
      <t>キュウフヒ</t>
    </rPh>
    <phoneticPr fontId="4"/>
  </si>
  <si>
    <t>地域密着型介護サービス利用者に対する給付費</t>
    <rPh sb="0" eb="2">
      <t>チイキ</t>
    </rPh>
    <rPh sb="2" eb="5">
      <t>ミッチャクガタ</t>
    </rPh>
    <rPh sb="5" eb="7">
      <t>カイゴ</t>
    </rPh>
    <rPh sb="11" eb="14">
      <t>リヨウシャ</t>
    </rPh>
    <rPh sb="15" eb="16">
      <t>タイ</t>
    </rPh>
    <rPh sb="18" eb="21">
      <t>キュウフヒ</t>
    </rPh>
    <phoneticPr fontId="4"/>
  </si>
  <si>
    <t>その他</t>
    <rPh sb="2" eb="3">
      <t>タ</t>
    </rPh>
    <phoneticPr fontId="1"/>
  </si>
  <si>
    <t>県支出金</t>
    <phoneticPr fontId="14"/>
  </si>
  <si>
    <t>　　　津軽広域水道企業団…5.19％</t>
    <phoneticPr fontId="2"/>
  </si>
  <si>
    <t>　　　弘前地区消防事務組合…5.79％</t>
    <phoneticPr fontId="2"/>
  </si>
  <si>
    <t>【青森県市町村職員退職手当組合】</t>
    <rPh sb="1" eb="4">
      <t>アオモリケン</t>
    </rPh>
    <rPh sb="4" eb="7">
      <t>シチョウソン</t>
    </rPh>
    <rPh sb="7" eb="9">
      <t>ショクイン</t>
    </rPh>
    <rPh sb="9" eb="11">
      <t>タイショク</t>
    </rPh>
    <rPh sb="11" eb="13">
      <t>テアテ</t>
    </rPh>
    <rPh sb="13" eb="15">
      <t>クミアイ</t>
    </rPh>
    <phoneticPr fontId="14"/>
  </si>
  <si>
    <t xml:space="preserve">  基金（その他）退職手当基金</t>
    <rPh sb="2" eb="4">
      <t>キキン</t>
    </rPh>
    <rPh sb="7" eb="8">
      <t>タ</t>
    </rPh>
    <phoneticPr fontId="4"/>
  </si>
  <si>
    <t>　公共下水道事業会計</t>
  </si>
  <si>
    <t>　国民健康保険特別会計</t>
  </si>
  <si>
    <t>農業集落排水使用料</t>
  </si>
  <si>
    <t>　【津軽広域連合】</t>
  </si>
  <si>
    <t>　【一般会計等】</t>
    <rPh sb="2" eb="7">
      <t>イッパンカイケイトウ</t>
    </rPh>
    <phoneticPr fontId="2"/>
  </si>
  <si>
    <t>国庫支出金【弘前地区環境整備事務組合】</t>
    <rPh sb="0" eb="2">
      <t>コッコ</t>
    </rPh>
    <rPh sb="2" eb="5">
      <t>シシュツキン</t>
    </rPh>
    <rPh sb="6" eb="8">
      <t>ヒロサキ</t>
    </rPh>
    <rPh sb="8" eb="10">
      <t>チク</t>
    </rPh>
    <rPh sb="10" eb="12">
      <t>カンキョウ</t>
    </rPh>
    <rPh sb="12" eb="14">
      <t>セイビ</t>
    </rPh>
    <rPh sb="14" eb="16">
      <t>ジム</t>
    </rPh>
    <rPh sb="16" eb="18">
      <t>クミアイ</t>
    </rPh>
    <phoneticPr fontId="14"/>
  </si>
  <si>
    <t>-</t>
    <phoneticPr fontId="2"/>
  </si>
  <si>
    <t>連結財務書類における注記</t>
    <rPh sb="0" eb="2">
      <t>レンケツ</t>
    </rPh>
    <rPh sb="2" eb="4">
      <t>ザイム</t>
    </rPh>
    <rPh sb="4" eb="6">
      <t>ショルイ</t>
    </rPh>
    <rPh sb="10" eb="12">
      <t>チュウキ</t>
    </rPh>
    <phoneticPr fontId="2"/>
  </si>
  <si>
    <t>令和5年度</t>
    <rPh sb="0" eb="2">
      <t>レイワ</t>
    </rPh>
    <rPh sb="3" eb="5">
      <t>ネンド</t>
    </rPh>
    <phoneticPr fontId="2"/>
  </si>
  <si>
    <t>（令和6年3月31日現在）</t>
  </si>
  <si>
    <t>自　令和5年4月1日</t>
  </si>
  <si>
    <t>至　令和6年3月31日</t>
  </si>
  <si>
    <t>　　　実質公債費比率　11.7％</t>
    <phoneticPr fontId="2"/>
  </si>
  <si>
    <t>　　　594千円</t>
    <phoneticPr fontId="2"/>
  </si>
  <si>
    <t>　　 101,113千円（継続費0千円　明許繰越85,713千円　事故繰越15,400千円）</t>
    <phoneticPr fontId="2"/>
  </si>
  <si>
    <t>　　　標準財政規模　　　　　　　　　　　　　　　　　　　　　4,268,062千円</t>
    <phoneticPr fontId="2"/>
  </si>
  <si>
    <t>　　　元利償還金・準元利償還金に係る基準財政需要額算入額　　5,333,876千円</t>
    <phoneticPr fontId="2"/>
  </si>
  <si>
    <t>　　　将来負担額　　　　　　　　　　　　　　　　　　　　　 10,647,963千円</t>
    <phoneticPr fontId="2"/>
  </si>
  <si>
    <t>　　　充当可能基金額　　　　　　　　　　　　　　　　　 　 　5,322,205千円</t>
    <phoneticPr fontId="2"/>
  </si>
  <si>
    <t>　　　特定財源見込額　　　　　　　　　　　　　　  　 　　　 　　  　-千円</t>
    <phoneticPr fontId="2"/>
  </si>
  <si>
    <t>　　　地方債現在高等に係る基準財政需要額算入見込額　　　　　8,016,848千円</t>
    <phoneticPr fontId="2"/>
  </si>
  <si>
    <t>　　①　基礎的財政収支     503,747千円</t>
    <rPh sb="4" eb="7">
      <t>キソテキ</t>
    </rPh>
    <rPh sb="7" eb="9">
      <t>ザイセイ</t>
    </rPh>
    <rPh sb="9" eb="11">
      <t>シュウシ</t>
    </rPh>
    <rPh sb="23" eb="24">
      <t>セン</t>
    </rPh>
    <rPh sb="24" eb="25">
      <t>エン</t>
    </rPh>
    <phoneticPr fontId="2"/>
  </si>
  <si>
    <t>7,518,649　千円</t>
    <phoneticPr fontId="2"/>
  </si>
  <si>
    <t>△149,211　千円</t>
    <rPh sb="9" eb="11">
      <t>センエン</t>
    </rPh>
    <phoneticPr fontId="2"/>
  </si>
  <si>
    <t>7,362,962　千円</t>
    <phoneticPr fontId="2"/>
  </si>
  <si>
    <t>7,369,439　千円</t>
    <rPh sb="10" eb="12">
      <t>センエン</t>
    </rPh>
    <phoneticPr fontId="2"/>
  </si>
  <si>
    <t>6,962,962　千円</t>
    <rPh sb="10" eb="12">
      <t>センエン</t>
    </rPh>
    <phoneticPr fontId="2"/>
  </si>
  <si>
    <t>400,000　千円</t>
    <rPh sb="8" eb="10">
      <t>センエン</t>
    </rPh>
    <phoneticPr fontId="2"/>
  </si>
  <si>
    <t>　　　　　墓地手数料</t>
    <rPh sb="5" eb="10">
      <t>ボチテスウリョウ</t>
    </rPh>
    <phoneticPr fontId="2"/>
  </si>
  <si>
    <t>板柳町就学前教育・保育施設整備補助金</t>
  </si>
  <si>
    <t>社会福祉法人鶴住会　理事長</t>
    <rPh sb="0" eb="2">
      <t>シャカイ</t>
    </rPh>
    <rPh sb="2" eb="4">
      <t>フクシ</t>
    </rPh>
    <rPh sb="4" eb="6">
      <t>ホウジン</t>
    </rPh>
    <rPh sb="6" eb="7">
      <t>ツル</t>
    </rPh>
    <rPh sb="7" eb="8">
      <t>ス</t>
    </rPh>
    <rPh sb="8" eb="9">
      <t>カイ</t>
    </rPh>
    <rPh sb="10" eb="13">
      <t>リジチョウ</t>
    </rPh>
    <phoneticPr fontId="8"/>
  </si>
  <si>
    <t>板柳町第三保育所鶴住の園舎増改築工事に対する補助金</t>
    <rPh sb="0" eb="3">
      <t>イタヤナギマチ</t>
    </rPh>
    <rPh sb="3" eb="5">
      <t>ダイサン</t>
    </rPh>
    <rPh sb="5" eb="8">
      <t>ホイクショ</t>
    </rPh>
    <rPh sb="8" eb="10">
      <t>ツルズミ</t>
    </rPh>
    <rPh sb="11" eb="13">
      <t>エンシャ</t>
    </rPh>
    <rPh sb="13" eb="16">
      <t>ゾウカイチク</t>
    </rPh>
    <rPh sb="16" eb="18">
      <t>コウジ</t>
    </rPh>
    <rPh sb="19" eb="20">
      <t>タイ</t>
    </rPh>
    <rPh sb="22" eb="25">
      <t>ホジョキン</t>
    </rPh>
    <phoneticPr fontId="8"/>
  </si>
  <si>
    <t>板柳町物価高騰特別支援給付金（追加分）</t>
  </si>
  <si>
    <t>低所得世帯</t>
    <rPh sb="0" eb="3">
      <t>テイショトク</t>
    </rPh>
    <rPh sb="3" eb="5">
      <t>セタイ</t>
    </rPh>
    <phoneticPr fontId="8"/>
  </si>
  <si>
    <t>低所得世帯へ70,000円の追加給付</t>
    <rPh sb="0" eb="3">
      <t>テイショトク</t>
    </rPh>
    <rPh sb="3" eb="5">
      <t>セタイ</t>
    </rPh>
    <rPh sb="12" eb="13">
      <t>エン</t>
    </rPh>
    <rPh sb="14" eb="16">
      <t>ツイカ</t>
    </rPh>
    <rPh sb="16" eb="18">
      <t>キュウフ</t>
    </rPh>
    <phoneticPr fontId="8"/>
  </si>
  <si>
    <t>板柳町物価高騰対策支援商品券事業費補助金</t>
  </si>
  <si>
    <t>板柳町商工会→板柳町民</t>
    <rPh sb="0" eb="3">
      <t>イタヤナギマチ</t>
    </rPh>
    <rPh sb="3" eb="6">
      <t>ショウコウカイ</t>
    </rPh>
    <rPh sb="7" eb="9">
      <t>イタヤナギ</t>
    </rPh>
    <rPh sb="9" eb="11">
      <t>チョウミン</t>
    </rPh>
    <phoneticPr fontId="8"/>
  </si>
  <si>
    <t>板柳町民へ配布する商品券の作成に係る補助金</t>
    <rPh sb="0" eb="2">
      <t>イタヤナギ</t>
    </rPh>
    <rPh sb="2" eb="4">
      <t>チョウミン</t>
    </rPh>
    <rPh sb="5" eb="7">
      <t>ハイフ</t>
    </rPh>
    <rPh sb="9" eb="12">
      <t>ショウヒンケン</t>
    </rPh>
    <rPh sb="13" eb="15">
      <t>サクセイ</t>
    </rPh>
    <rPh sb="16" eb="17">
      <t>カカ</t>
    </rPh>
    <rPh sb="18" eb="21">
      <t>ホジョキン</t>
    </rPh>
    <phoneticPr fontId="8"/>
  </si>
  <si>
    <t>板柳町物価高騰特別支援給付金</t>
  </si>
  <si>
    <t>低所得世帯へ30,000円の給付</t>
    <rPh sb="0" eb="3">
      <t>テイショトク</t>
    </rPh>
    <rPh sb="3" eb="5">
      <t>セタイ</t>
    </rPh>
    <rPh sb="12" eb="13">
      <t>エン</t>
    </rPh>
    <rPh sb="14" eb="16">
      <t>キュウフ</t>
    </rPh>
    <phoneticPr fontId="8"/>
  </si>
  <si>
    <t>板柳町子育て支援商品券事業費補助金</t>
  </si>
  <si>
    <t>板柳町商工会→子育て世帯</t>
    <rPh sb="0" eb="3">
      <t>イタヤナギマチ</t>
    </rPh>
    <rPh sb="3" eb="6">
      <t>ショウコウカイ</t>
    </rPh>
    <rPh sb="7" eb="9">
      <t>コソダ</t>
    </rPh>
    <rPh sb="10" eb="12">
      <t>セタイ</t>
    </rPh>
    <phoneticPr fontId="8"/>
  </si>
  <si>
    <t>子育て世帯へ配布する商品券の作成経費</t>
    <rPh sb="0" eb="2">
      <t>コソダ</t>
    </rPh>
    <rPh sb="3" eb="5">
      <t>セタイ</t>
    </rPh>
    <rPh sb="6" eb="8">
      <t>ハイフ</t>
    </rPh>
    <rPh sb="10" eb="13">
      <t>ショウヒンケン</t>
    </rPh>
    <rPh sb="14" eb="16">
      <t>サクセイ</t>
    </rPh>
    <rPh sb="16" eb="18">
      <t>ケイヒ</t>
    </rPh>
    <phoneticPr fontId="8"/>
  </si>
  <si>
    <t>板柳町子ども・子育て世帯応援金</t>
  </si>
  <si>
    <t>児童手当支給対象児童</t>
    <rPh sb="0" eb="10">
      <t>ジドウテアテシキュウタイショウジドウ</t>
    </rPh>
    <phoneticPr fontId="8"/>
  </si>
  <si>
    <t>児童手当支給対象児童への交付金</t>
    <rPh sb="0" eb="2">
      <t>ジドウ</t>
    </rPh>
    <rPh sb="2" eb="4">
      <t>テアテ</t>
    </rPh>
    <rPh sb="4" eb="6">
      <t>シキュウ</t>
    </rPh>
    <rPh sb="6" eb="8">
      <t>タイショウ</t>
    </rPh>
    <rPh sb="8" eb="10">
      <t>ジドウ</t>
    </rPh>
    <rPh sb="12" eb="15">
      <t>コウフキン</t>
    </rPh>
    <phoneticPr fontId="8"/>
  </si>
  <si>
    <t>板柳町医療･福祉施設等物価高騰対策支援給付金</t>
  </si>
  <si>
    <t>対象の医療・福祉施設等（計７５）</t>
    <rPh sb="0" eb="2">
      <t>タイショウ</t>
    </rPh>
    <rPh sb="3" eb="5">
      <t>イリョウ</t>
    </rPh>
    <rPh sb="6" eb="8">
      <t>フクシ</t>
    </rPh>
    <rPh sb="8" eb="10">
      <t>シセツ</t>
    </rPh>
    <rPh sb="10" eb="11">
      <t>トウ</t>
    </rPh>
    <rPh sb="12" eb="13">
      <t>ケイ</t>
    </rPh>
    <phoneticPr fontId="8"/>
  </si>
  <si>
    <t>対象の医療・福祉施設等に対する給付金</t>
    <rPh sb="0" eb="2">
      <t>タイショウ</t>
    </rPh>
    <rPh sb="3" eb="5">
      <t>イリョウ</t>
    </rPh>
    <rPh sb="6" eb="11">
      <t>フクシシセツトウ</t>
    </rPh>
    <rPh sb="12" eb="13">
      <t>タイ</t>
    </rPh>
    <rPh sb="15" eb="18">
      <t>キュウフキン</t>
    </rPh>
    <phoneticPr fontId="8"/>
  </si>
  <si>
    <t>子育て世帯生活支援特別給付金</t>
  </si>
  <si>
    <t>子育て世帯（計２２２）</t>
    <rPh sb="0" eb="2">
      <t>コソダ</t>
    </rPh>
    <rPh sb="3" eb="5">
      <t>セタイ</t>
    </rPh>
    <rPh sb="6" eb="7">
      <t>ケイ</t>
    </rPh>
    <phoneticPr fontId="8"/>
  </si>
  <si>
    <t>子育て世帯に対して５万円の給付</t>
    <rPh sb="0" eb="2">
      <t>コソダ</t>
    </rPh>
    <rPh sb="3" eb="5">
      <t>セタイ</t>
    </rPh>
    <rPh sb="6" eb="7">
      <t>タイ</t>
    </rPh>
    <rPh sb="10" eb="12">
      <t>マンエン</t>
    </rPh>
    <rPh sb="13" eb="15">
      <t>キュウフ</t>
    </rPh>
    <phoneticPr fontId="8"/>
  </si>
  <si>
    <t>板柳町ひとり親世帯等臨時特別給付金</t>
  </si>
  <si>
    <t>〃</t>
  </si>
  <si>
    <t>りんごの里いたやなぎまつり補助金</t>
  </si>
  <si>
    <t>「りんごの里いたやなぎ」まつり実行委員会</t>
    <rPh sb="5" eb="6">
      <t>サト</t>
    </rPh>
    <rPh sb="15" eb="17">
      <t>ジッコウ</t>
    </rPh>
    <rPh sb="17" eb="20">
      <t>イインカイ</t>
    </rPh>
    <phoneticPr fontId="8"/>
  </si>
  <si>
    <t>りんご灯まつり開催に係る補助金</t>
    <rPh sb="3" eb="4">
      <t>ヒ</t>
    </rPh>
    <rPh sb="7" eb="9">
      <t>カイサイ</t>
    </rPh>
    <rPh sb="10" eb="11">
      <t>カカ</t>
    </rPh>
    <rPh sb="12" eb="15">
      <t>ホジョキン</t>
    </rPh>
    <phoneticPr fontId="8"/>
  </si>
  <si>
    <t>農業集落排水事業費負担金</t>
    <phoneticPr fontId="2"/>
  </si>
  <si>
    <t>その他の_x000D_
金融機関</t>
  </si>
  <si>
    <t>（令和6年3月31日現在）</t>
    <phoneticPr fontId="2"/>
  </si>
  <si>
    <t>　　　青森県市町村総合事務組合…2.6％</t>
    <phoneticPr fontId="2"/>
  </si>
  <si>
    <t>　　　青森県交通災害共済組合…1.01％</t>
    <phoneticPr fontId="2"/>
  </si>
  <si>
    <t>　　　弘前地区環境整備事務組合…4.99％</t>
    <phoneticPr fontId="2"/>
  </si>
  <si>
    <t>　　　青森県後期高齢者医療広域連合…1.27％</t>
    <phoneticPr fontId="2"/>
  </si>
  <si>
    <t>　　　津軽広域連合…総務費6.2％、介護費7.0％、障害費4.5％、衛生費8.5％</t>
    <rPh sb="10" eb="13">
      <t>ソウムヒ</t>
    </rPh>
    <rPh sb="18" eb="20">
      <t>カイゴ</t>
    </rPh>
    <rPh sb="20" eb="21">
      <t>ヒ</t>
    </rPh>
    <rPh sb="26" eb="28">
      <t>ショウガイ</t>
    </rPh>
    <rPh sb="28" eb="29">
      <t>ヒ</t>
    </rPh>
    <rPh sb="34" eb="36">
      <t>エイセイ</t>
    </rPh>
    <rPh sb="36" eb="37">
      <t>ヒ</t>
    </rPh>
    <phoneticPr fontId="2"/>
  </si>
  <si>
    <t>　　　西北五広域福祉事務組合…9.57％</t>
    <phoneticPr fontId="2"/>
  </si>
  <si>
    <t>経常的
補助金</t>
    <phoneticPr fontId="2"/>
  </si>
  <si>
    <t>国庫支出金【弘前地区消防事務組合】</t>
    <rPh sb="0" eb="2">
      <t>コッコ</t>
    </rPh>
    <rPh sb="2" eb="5">
      <t>シシュツキン</t>
    </rPh>
    <rPh sb="6" eb="10">
      <t>ヒロサキチク</t>
    </rPh>
    <rPh sb="10" eb="12">
      <t>ショウボウ</t>
    </rPh>
    <rPh sb="12" eb="14">
      <t>ジム</t>
    </rPh>
    <rPh sb="14" eb="16">
      <t>クミアイ</t>
    </rPh>
    <phoneticPr fontId="14"/>
  </si>
  <si>
    <t>農業集落排水会計</t>
    <phoneticPr fontId="2"/>
  </si>
  <si>
    <t>自　令和5年4月1日</t>
    <phoneticPr fontId="2"/>
  </si>
  <si>
    <t>至　令和6年3月31日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</si>
</sst>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quot;▲ &quot;#,##0"/>
    <numFmt numFmtId="177" formatCode="#,##0;&quot;△ &quot;#,##0"/>
    <numFmt numFmtId="178" formatCode="#,##0,"/>
    <numFmt numFmtId="179" formatCode="#,##0.0000"/>
    <numFmt numFmtId="183" formatCode="0_);[Red]\(0\)"/>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0"/>
      <name val="ＭＳ Ｐゴシック"/>
      <family val="3"/>
      <charset val="128"/>
    </font>
    <font>
      <sz val="10"/>
      <color theme="1"/>
      <name val="ＭＳ Ｐゴシック"/>
      <family val="2"/>
      <charset val="128"/>
      <scheme val="minor"/>
    </font>
    <font>
      <sz val="9"/>
      <color theme="1"/>
      <name val="ＭＳ Ｐゴシック"/>
      <family val="3"/>
      <charset val="128"/>
    </font>
    <font>
      <sz val="14"/>
      <name val="ＭＳ Ｐゴシック"/>
      <family val="3"/>
      <charset val="128"/>
    </font>
    <font>
      <sz val="11"/>
      <color theme="1"/>
      <name val="ＭＳ Ｐゴシック"/>
      <family val="2"/>
      <scheme val="minor"/>
    </font>
    <font>
      <b/>
      <sz val="18"/>
      <color theme="1"/>
      <name val="ＭＳ Ｐゴシック"/>
      <family val="2"/>
      <scheme val="minor"/>
    </font>
    <font>
      <sz val="9"/>
      <color theme="1"/>
      <name val="ＭＳ Ｐゴシック"/>
      <family val="2"/>
      <scheme val="minor"/>
    </font>
    <font>
      <b/>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b/>
      <sz val="10"/>
      <color theme="1"/>
      <name val="ＭＳ Ｐゴシック"/>
      <family val="2"/>
      <scheme val="minor"/>
    </font>
    <font>
      <sz val="10"/>
      <color theme="1"/>
      <name val="ＭＳ Ｐゴシック"/>
      <family val="2"/>
      <scheme val="minor"/>
    </font>
    <font>
      <sz val="8"/>
      <color theme="1"/>
      <name val="ＭＳ ゴシック"/>
      <family val="3"/>
      <charset val="128"/>
    </font>
    <font>
      <b/>
      <sz val="12"/>
      <color theme="1"/>
      <name val="ＭＳ Ｐゴシック"/>
      <family val="2"/>
      <scheme val="minor"/>
    </font>
    <font>
      <sz val="9"/>
      <color theme="1"/>
      <name val="ＭＳ Ｐゴシック"/>
      <family val="3"/>
      <charset val="128"/>
      <scheme val="minor"/>
    </font>
    <font>
      <b/>
      <sz val="18"/>
      <color theme="1"/>
      <name val="ＭＳ Ｐゴシック"/>
      <family val="3"/>
      <charset val="128"/>
      <scheme val="minor"/>
    </font>
    <font>
      <b/>
      <sz val="18"/>
      <name val="ＭＳ Ｐゴシック"/>
      <family val="3"/>
      <charset val="128"/>
    </font>
    <font>
      <sz val="10"/>
      <name val="ＭＳ Ｐゴシック"/>
      <family val="3"/>
      <charset val="128"/>
      <scheme val="minor"/>
    </font>
    <font>
      <sz val="11"/>
      <color theme="1"/>
      <name val="ＭＳ Ｐゴシック"/>
      <family val="3"/>
      <charset val="128"/>
      <scheme val="minor"/>
    </font>
    <font>
      <b/>
      <sz val="18"/>
      <name val="ＭＳ Ｐゴシック"/>
      <family val="3"/>
      <charset val="128"/>
      <scheme val="minor"/>
    </font>
    <font>
      <sz val="24"/>
      <name val="ＭＳ 明朝"/>
      <family val="1"/>
      <charset val="128"/>
    </font>
    <font>
      <b/>
      <sz val="11"/>
      <color theme="1"/>
      <name val="ＭＳ Ｐゴシック"/>
      <family val="3"/>
      <charset val="128"/>
    </font>
    <font>
      <sz val="11"/>
      <color theme="1"/>
      <name val="ＭＳ Ｐゴシック"/>
      <family val="3"/>
      <charset val="128"/>
    </font>
    <font>
      <sz val="11"/>
      <color theme="0"/>
      <name val="ＭＳ Ｐゴシック"/>
      <family val="2"/>
      <scheme val="minor"/>
    </font>
    <font>
      <b/>
      <sz val="11"/>
      <color theme="3"/>
      <name val="ＭＳ Ｐゴシック"/>
      <family val="2"/>
      <scheme val="minor"/>
    </font>
    <font>
      <b/>
      <sz val="9"/>
      <color theme="1"/>
      <name val="ＭＳ Ｐゴシック"/>
      <family val="3"/>
      <charset val="128"/>
    </font>
    <font>
      <sz val="10"/>
      <color theme="1"/>
      <name val="ＭＳ Ｐゴシック"/>
      <family val="3"/>
      <charset val="128"/>
    </font>
    <font>
      <sz val="12"/>
      <name val="ＭＳ Ｐゴシック"/>
      <family val="3"/>
      <charset val="128"/>
    </font>
    <font>
      <sz val="9"/>
      <color rgb="FFFF0000"/>
      <name val="ＭＳ Ｐゴシック"/>
      <family val="3"/>
      <charset val="128"/>
    </font>
    <font>
      <sz val="9"/>
      <color rgb="FFFF0000"/>
      <name val="ＭＳ Ｐゴシック"/>
      <family val="2"/>
      <scheme val="minor"/>
    </font>
    <font>
      <b/>
      <sz val="18"/>
      <color theme="1"/>
      <name val="ＭＳ Ｐゴシック"/>
      <family val="3"/>
      <charset val="128"/>
    </font>
    <font>
      <u/>
      <sz val="8"/>
      <color theme="1"/>
      <name val="ＭＳ ゴシック"/>
      <family val="3"/>
      <charset val="128"/>
    </font>
    <font>
      <i/>
      <sz val="10"/>
      <color theme="1"/>
      <name val="ＭＳ Ｐゴシック"/>
      <family val="3"/>
      <charset val="128"/>
    </font>
    <font>
      <b/>
      <sz val="8"/>
      <color theme="1"/>
      <name val="ＭＳ ゴシック"/>
      <family val="3"/>
      <charset val="128"/>
    </font>
    <font>
      <sz val="8"/>
      <name val="ＭＳ ゴシック"/>
      <family val="3"/>
      <charset val="128"/>
    </font>
    <font>
      <i/>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9" tint="0.79998168889431442"/>
        <bgColor indexed="64"/>
      </patternFill>
    </fill>
  </fills>
  <borders count="4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s>
  <cellStyleXfs count="6">
    <xf numFmtId="0" fontId="0" fillId="0" borderId="0">
      <alignment vertical="center"/>
    </xf>
    <xf numFmtId="0" fontId="1" fillId="0" borderId="0">
      <alignment vertical="center"/>
    </xf>
    <xf numFmtId="0" fontId="10" fillId="0" borderId="0"/>
    <xf numFmtId="9" fontId="10"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09">
    <xf numFmtId="0" fontId="0" fillId="0" borderId="0" xfId="0">
      <alignment vertical="center"/>
    </xf>
    <xf numFmtId="0" fontId="4" fillId="0" borderId="1" xfId="0" applyFont="1" applyBorder="1">
      <alignment vertical="center"/>
    </xf>
    <xf numFmtId="0" fontId="4" fillId="0" borderId="0" xfId="0" applyFont="1" applyAlignment="1">
      <alignment horizontal="center" vertical="center"/>
    </xf>
    <xf numFmtId="0" fontId="5" fillId="0" borderId="5" xfId="0" applyFont="1" applyBorder="1" applyAlignment="1">
      <alignment horizontal="center" vertical="center"/>
    </xf>
    <xf numFmtId="0" fontId="8" fillId="0" borderId="0" xfId="1" applyFont="1" applyAlignment="1">
      <alignment horizontal="left" vertical="center"/>
    </xf>
    <xf numFmtId="0" fontId="6" fillId="0" borderId="0" xfId="1" applyFont="1" applyAlignment="1">
      <alignment horizontal="center" vertical="center"/>
    </xf>
    <xf numFmtId="0" fontId="5" fillId="0" borderId="0" xfId="0" applyFont="1" applyAlignment="1">
      <alignment horizontal="center" vertical="center"/>
    </xf>
    <xf numFmtId="0" fontId="6" fillId="0" borderId="0" xfId="1" applyFont="1">
      <alignment vertical="center"/>
    </xf>
    <xf numFmtId="0" fontId="9" fillId="0" borderId="1" xfId="1" applyFont="1" applyBorder="1">
      <alignment vertical="center"/>
    </xf>
    <xf numFmtId="176" fontId="6" fillId="0" borderId="3" xfId="1" applyNumberFormat="1" applyFont="1" applyBorder="1" applyAlignment="1">
      <alignment horizontal="right" vertical="center" wrapText="1"/>
    </xf>
    <xf numFmtId="176" fontId="6" fillId="0" borderId="3" xfId="1" applyNumberFormat="1" applyFont="1" applyBorder="1" applyAlignment="1">
      <alignment horizontal="right" vertical="center"/>
    </xf>
    <xf numFmtId="176" fontId="6" fillId="0" borderId="0" xfId="1" applyNumberFormat="1" applyFont="1" applyAlignment="1">
      <alignment horizontal="center" vertical="center"/>
    </xf>
    <xf numFmtId="3" fontId="11" fillId="0" borderId="0" xfId="2" applyNumberFormat="1" applyFont="1"/>
    <xf numFmtId="3" fontId="12" fillId="0" borderId="0" xfId="2" applyNumberFormat="1" applyFont="1"/>
    <xf numFmtId="3" fontId="10" fillId="0" borderId="0" xfId="2" applyNumberFormat="1"/>
    <xf numFmtId="3" fontId="13" fillId="0" borderId="0" xfId="2" applyNumberFormat="1" applyFont="1"/>
    <xf numFmtId="3" fontId="10" fillId="0" borderId="0" xfId="2" applyNumberFormat="1" applyAlignment="1">
      <alignment horizontal="right"/>
    </xf>
    <xf numFmtId="3" fontId="12" fillId="3" borderId="2" xfId="2" applyNumberFormat="1" applyFont="1" applyFill="1" applyBorder="1" applyAlignment="1">
      <alignment horizontal="center" vertical="center"/>
    </xf>
    <xf numFmtId="3" fontId="12" fillId="3" borderId="2" xfId="2" applyNumberFormat="1" applyFont="1" applyFill="1" applyBorder="1" applyAlignment="1">
      <alignment horizontal="center" vertical="center" wrapText="1"/>
    </xf>
    <xf numFmtId="3" fontId="15" fillId="0" borderId="2" xfId="2" applyNumberFormat="1" applyFont="1" applyBorder="1" applyAlignment="1">
      <alignment horizontal="left" vertical="center" wrapText="1" shrinkToFit="1"/>
    </xf>
    <xf numFmtId="3" fontId="12" fillId="0" borderId="2" xfId="2" applyNumberFormat="1" applyFont="1" applyBorder="1" applyAlignment="1">
      <alignment horizontal="right" vertical="center"/>
    </xf>
    <xf numFmtId="3" fontId="16" fillId="0" borderId="2" xfId="2" applyNumberFormat="1" applyFont="1" applyBorder="1" applyAlignment="1">
      <alignment horizontal="left" vertical="center" wrapText="1"/>
    </xf>
    <xf numFmtId="3" fontId="12" fillId="0" borderId="2" xfId="2" applyNumberFormat="1" applyFont="1" applyBorder="1" applyAlignment="1">
      <alignment horizontal="center" vertical="center"/>
    </xf>
    <xf numFmtId="3" fontId="17" fillId="0" borderId="2" xfId="2" applyNumberFormat="1" applyFont="1" applyBorder="1" applyAlignment="1">
      <alignment horizontal="left" vertical="center" wrapText="1"/>
    </xf>
    <xf numFmtId="3" fontId="12" fillId="0" borderId="2" xfId="2" applyNumberFormat="1" applyFont="1" applyBorder="1" applyAlignment="1">
      <alignment horizontal="left" vertical="center"/>
    </xf>
    <xf numFmtId="3" fontId="15" fillId="0" borderId="2" xfId="2" applyNumberFormat="1" applyFont="1" applyBorder="1" applyAlignment="1">
      <alignment horizontal="left" vertical="center" wrapText="1"/>
    </xf>
    <xf numFmtId="3" fontId="12" fillId="0" borderId="2" xfId="2" applyNumberFormat="1" applyFont="1" applyBorder="1" applyAlignment="1">
      <alignment horizontal="left" vertical="center" shrinkToFit="1"/>
    </xf>
    <xf numFmtId="3" fontId="12" fillId="0" borderId="6" xfId="2" applyNumberFormat="1" applyFont="1" applyBorder="1" applyAlignment="1">
      <alignment horizontal="center" vertical="center"/>
    </xf>
    <xf numFmtId="3" fontId="12" fillId="0" borderId="7" xfId="2" applyNumberFormat="1" applyFont="1" applyBorder="1" applyAlignment="1">
      <alignment horizontal="left" vertical="center"/>
    </xf>
    <xf numFmtId="3" fontId="12" fillId="0" borderId="2" xfId="2" applyNumberFormat="1" applyFont="1" applyBorder="1" applyAlignment="1">
      <alignment vertical="center"/>
    </xf>
    <xf numFmtId="3" fontId="12" fillId="3" borderId="8" xfId="2" applyNumberFormat="1" applyFont="1" applyFill="1" applyBorder="1" applyAlignment="1">
      <alignment horizontal="center" vertical="center"/>
    </xf>
    <xf numFmtId="3" fontId="12" fillId="3" borderId="9" xfId="2" applyNumberFormat="1" applyFont="1" applyFill="1" applyBorder="1" applyAlignment="1">
      <alignment horizontal="center" vertical="center"/>
    </xf>
    <xf numFmtId="3" fontId="12" fillId="3" borderId="4" xfId="2" applyNumberFormat="1" applyFont="1" applyFill="1" applyBorder="1" applyAlignment="1">
      <alignment horizontal="center" vertical="center"/>
    </xf>
    <xf numFmtId="3" fontId="12" fillId="3" borderId="10" xfId="2" applyNumberFormat="1" applyFont="1" applyFill="1" applyBorder="1" applyAlignment="1">
      <alignment horizontal="center" vertical="center"/>
    </xf>
    <xf numFmtId="3" fontId="12" fillId="0" borderId="10" xfId="2" applyNumberFormat="1" applyFont="1" applyBorder="1" applyAlignment="1">
      <alignment horizontal="right" vertical="center"/>
    </xf>
    <xf numFmtId="3" fontId="10" fillId="0" borderId="0" xfId="2" applyNumberFormat="1" applyAlignment="1">
      <alignment vertical="center"/>
    </xf>
    <xf numFmtId="3" fontId="10" fillId="0" borderId="0" xfId="2" applyNumberFormat="1" applyAlignment="1">
      <alignment horizontal="right" vertical="center"/>
    </xf>
    <xf numFmtId="3" fontId="12" fillId="0" borderId="13" xfId="2" applyNumberFormat="1" applyFont="1" applyBorder="1" applyAlignment="1">
      <alignment horizontal="center" vertical="center"/>
    </xf>
    <xf numFmtId="0" fontId="20" fillId="0" borderId="0" xfId="2" applyFont="1" applyAlignment="1">
      <alignment horizontal="left" vertical="center"/>
    </xf>
    <xf numFmtId="0" fontId="23" fillId="0" borderId="1" xfId="0" applyFont="1" applyBorder="1">
      <alignment vertical="center"/>
    </xf>
    <xf numFmtId="0" fontId="24" fillId="0" borderId="1" xfId="1" applyFont="1" applyBorder="1">
      <alignment vertical="center"/>
    </xf>
    <xf numFmtId="0" fontId="6" fillId="3" borderId="3" xfId="1" applyFont="1" applyFill="1" applyBorder="1" applyAlignment="1">
      <alignment horizontal="center" vertical="center" wrapText="1"/>
    </xf>
    <xf numFmtId="0" fontId="6" fillId="3" borderId="2" xfId="1" applyFont="1" applyFill="1" applyBorder="1" applyAlignment="1">
      <alignment horizontal="center" vertical="center" wrapText="1"/>
    </xf>
    <xf numFmtId="0" fontId="7" fillId="3" borderId="2" xfId="0" applyFont="1" applyFill="1" applyBorder="1" applyAlignment="1">
      <alignment horizontal="center" vertical="center" wrapText="1"/>
    </xf>
    <xf numFmtId="0" fontId="5" fillId="0" borderId="0" xfId="0" applyFont="1" applyAlignment="1">
      <alignment horizontal="right"/>
    </xf>
    <xf numFmtId="0" fontId="7" fillId="0" borderId="0" xfId="0" applyFont="1" applyAlignment="1">
      <alignment horizontal="right"/>
    </xf>
    <xf numFmtId="176" fontId="25" fillId="0" borderId="2" xfId="0" applyNumberFormat="1" applyFont="1" applyBorder="1" applyAlignment="1">
      <alignment horizontal="right" vertical="center"/>
    </xf>
    <xf numFmtId="0" fontId="6" fillId="0" borderId="0" xfId="1" applyFont="1" applyAlignment="1">
      <alignment horizontal="left" vertical="center"/>
    </xf>
    <xf numFmtId="3" fontId="12" fillId="0" borderId="0" xfId="2" applyNumberFormat="1" applyFont="1" applyAlignment="1">
      <alignment horizontal="center" vertical="center"/>
    </xf>
    <xf numFmtId="0" fontId="27" fillId="0" borderId="1" xfId="0" applyFont="1" applyBorder="1">
      <alignment vertical="center"/>
    </xf>
    <xf numFmtId="3" fontId="18" fillId="3" borderId="16" xfId="2" applyNumberFormat="1" applyFont="1" applyFill="1" applyBorder="1" applyAlignment="1">
      <alignment horizontal="center" vertical="center" shrinkToFit="1"/>
    </xf>
    <xf numFmtId="3" fontId="18" fillId="3" borderId="17" xfId="2" applyNumberFormat="1" applyFont="1" applyFill="1" applyBorder="1" applyAlignment="1">
      <alignment horizontal="center" vertical="center" shrinkToFit="1"/>
    </xf>
    <xf numFmtId="3" fontId="18" fillId="3" borderId="18" xfId="2" applyNumberFormat="1" applyFont="1" applyFill="1" applyBorder="1" applyAlignment="1">
      <alignment horizontal="center" vertical="center" shrinkToFit="1"/>
    </xf>
    <xf numFmtId="3" fontId="26" fillId="0" borderId="0" xfId="2" applyNumberFormat="1" applyFont="1" applyAlignment="1">
      <alignment vertical="center"/>
    </xf>
    <xf numFmtId="0" fontId="20" fillId="0" borderId="0" xfId="2" applyFont="1" applyAlignment="1">
      <alignment vertical="center"/>
    </xf>
    <xf numFmtId="0" fontId="12" fillId="0" borderId="0" xfId="2" applyFont="1"/>
    <xf numFmtId="3" fontId="10" fillId="0" borderId="0" xfId="2" applyNumberFormat="1" applyAlignment="1">
      <alignment horizontal="left" vertical="center"/>
    </xf>
    <xf numFmtId="3" fontId="5" fillId="0" borderId="10" xfId="2" applyNumberFormat="1" applyFont="1" applyBorder="1" applyAlignment="1">
      <alignment vertical="center"/>
    </xf>
    <xf numFmtId="3" fontId="5" fillId="0" borderId="2" xfId="2" applyNumberFormat="1" applyFont="1" applyBorder="1" applyAlignment="1">
      <alignment horizontal="right" vertical="center"/>
    </xf>
    <xf numFmtId="3" fontId="5" fillId="0" borderId="10" xfId="2" applyNumberFormat="1" applyFont="1" applyBorder="1" applyAlignment="1">
      <alignment horizontal="center" vertical="center"/>
    </xf>
    <xf numFmtId="3" fontId="11" fillId="0" borderId="0" xfId="2" applyNumberFormat="1" applyFont="1" applyAlignment="1">
      <alignment vertical="center"/>
    </xf>
    <xf numFmtId="3" fontId="12" fillId="0" borderId="0" xfId="2" applyNumberFormat="1" applyFont="1" applyAlignment="1">
      <alignment vertical="center"/>
    </xf>
    <xf numFmtId="3" fontId="19" fillId="0" borderId="0" xfId="2" applyNumberFormat="1" applyFont="1" applyAlignment="1">
      <alignment horizontal="right" vertical="center"/>
    </xf>
    <xf numFmtId="3" fontId="19" fillId="3" borderId="19" xfId="2" applyNumberFormat="1" applyFont="1" applyFill="1" applyBorder="1" applyAlignment="1">
      <alignment vertical="center"/>
    </xf>
    <xf numFmtId="3" fontId="19" fillId="3" borderId="22" xfId="2" applyNumberFormat="1" applyFont="1" applyFill="1" applyBorder="1" applyAlignment="1">
      <alignment vertical="center"/>
    </xf>
    <xf numFmtId="3" fontId="19" fillId="3" borderId="24" xfId="2" applyNumberFormat="1" applyFont="1" applyFill="1" applyBorder="1" applyAlignment="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3" fontId="29" fillId="0" borderId="0" xfId="0" applyNumberFormat="1" applyFont="1" applyAlignment="1"/>
    <xf numFmtId="3" fontId="8" fillId="0" borderId="0" xfId="0" applyNumberFormat="1" applyFont="1" applyAlignment="1"/>
    <xf numFmtId="3" fontId="30" fillId="0" borderId="0" xfId="0" applyNumberFormat="1" applyFont="1" applyAlignment="1">
      <alignment horizontal="right"/>
    </xf>
    <xf numFmtId="3" fontId="8" fillId="3" borderId="2" xfId="0" applyNumberFormat="1" applyFont="1" applyFill="1" applyBorder="1" applyAlignment="1">
      <alignment horizontal="center" vertical="center"/>
    </xf>
    <xf numFmtId="3" fontId="8" fillId="3" borderId="2" xfId="0" applyNumberFormat="1" applyFont="1" applyFill="1" applyBorder="1" applyAlignment="1">
      <alignment horizontal="center" vertical="center" wrapText="1"/>
    </xf>
    <xf numFmtId="3" fontId="8" fillId="0" borderId="2" xfId="0" applyNumberFormat="1" applyFont="1" applyBorder="1" applyAlignment="1">
      <alignment horizontal="left" vertical="center"/>
    </xf>
    <xf numFmtId="3" fontId="8" fillId="0" borderId="2" xfId="0" applyNumberFormat="1" applyFont="1" applyBorder="1" applyAlignment="1">
      <alignment horizontal="right" vertical="center"/>
    </xf>
    <xf numFmtId="3" fontId="8" fillId="0" borderId="2" xfId="0" applyNumberFormat="1" applyFont="1" applyBorder="1" applyAlignment="1">
      <alignment horizontal="center" vertical="center"/>
    </xf>
    <xf numFmtId="3" fontId="12" fillId="0" borderId="2" xfId="2" applyNumberFormat="1" applyFont="1" applyBorder="1" applyAlignment="1">
      <alignment horizontal="left" vertical="center" indent="1"/>
    </xf>
    <xf numFmtId="3" fontId="8" fillId="0" borderId="2" xfId="2" applyNumberFormat="1" applyFont="1" applyBorder="1" applyAlignment="1">
      <alignment horizontal="left" vertical="center"/>
    </xf>
    <xf numFmtId="3" fontId="8" fillId="0" borderId="2" xfId="2" applyNumberFormat="1" applyFont="1" applyBorder="1" applyAlignment="1">
      <alignment horizontal="center" vertical="center"/>
    </xf>
    <xf numFmtId="41" fontId="8" fillId="0" borderId="2" xfId="2" applyNumberFormat="1" applyFont="1" applyBorder="1" applyAlignment="1">
      <alignment horizontal="right" vertical="center"/>
    </xf>
    <xf numFmtId="3" fontId="12" fillId="0" borderId="7" xfId="2" applyNumberFormat="1" applyFont="1" applyBorder="1" applyAlignment="1">
      <alignment horizontal="left" vertical="center" indent="1"/>
    </xf>
    <xf numFmtId="41" fontId="12" fillId="0" borderId="7" xfId="2" applyNumberFormat="1" applyFont="1" applyBorder="1" applyAlignment="1">
      <alignment vertical="center"/>
    </xf>
    <xf numFmtId="41" fontId="12" fillId="0" borderId="2" xfId="2" applyNumberFormat="1" applyFont="1" applyBorder="1" applyAlignment="1">
      <alignment vertical="center"/>
    </xf>
    <xf numFmtId="3" fontId="8" fillId="3" borderId="10" xfId="0" applyNumberFormat="1" applyFont="1" applyFill="1" applyBorder="1" applyAlignment="1">
      <alignment horizontal="center" vertical="center"/>
    </xf>
    <xf numFmtId="3" fontId="8" fillId="0" borderId="10" xfId="0" applyNumberFormat="1" applyFont="1" applyBorder="1" applyAlignment="1">
      <alignment horizontal="right" vertical="center"/>
    </xf>
    <xf numFmtId="41" fontId="8" fillId="0" borderId="2" xfId="0" applyNumberFormat="1" applyFont="1" applyBorder="1" applyAlignment="1">
      <alignment horizontal="right" vertical="center"/>
    </xf>
    <xf numFmtId="3" fontId="12" fillId="0" borderId="13" xfId="2" applyNumberFormat="1" applyFont="1" applyBorder="1" applyAlignment="1">
      <alignment horizontal="right" vertical="center"/>
    </xf>
    <xf numFmtId="3" fontId="8" fillId="0" borderId="2" xfId="0" applyNumberFormat="1" applyFont="1" applyBorder="1" applyAlignment="1">
      <alignment horizontal="left" vertical="center" indent="1"/>
    </xf>
    <xf numFmtId="3" fontId="8" fillId="0" borderId="6" xfId="0" applyNumberFormat="1" applyFont="1" applyBorder="1" applyAlignment="1">
      <alignment horizontal="center" vertical="center"/>
    </xf>
    <xf numFmtId="3" fontId="8" fillId="0" borderId="6" xfId="0" applyNumberFormat="1" applyFont="1" applyBorder="1" applyAlignment="1">
      <alignment horizontal="right" vertical="center"/>
    </xf>
    <xf numFmtId="3" fontId="8" fillId="0" borderId="2" xfId="0" applyNumberFormat="1" applyFont="1" applyBorder="1" applyAlignment="1">
      <alignment horizontal="left" vertical="center" wrapText="1"/>
    </xf>
    <xf numFmtId="3" fontId="8" fillId="0" borderId="7" xfId="0" applyNumberFormat="1" applyFont="1" applyBorder="1" applyAlignment="1">
      <alignment horizontal="left" vertical="center"/>
    </xf>
    <xf numFmtId="3" fontId="8" fillId="0" borderId="7" xfId="0" applyNumberFormat="1" applyFont="1" applyBorder="1" applyAlignment="1">
      <alignment horizontal="right" vertical="center"/>
    </xf>
    <xf numFmtId="3" fontId="8" fillId="0" borderId="13" xfId="0" applyNumberFormat="1" applyFont="1" applyBorder="1" applyAlignment="1">
      <alignment horizontal="center" vertical="center"/>
    </xf>
    <xf numFmtId="3" fontId="8" fillId="4" borderId="2" xfId="0" applyNumberFormat="1" applyFont="1" applyFill="1" applyBorder="1" applyAlignment="1">
      <alignment horizontal="center" vertical="center"/>
    </xf>
    <xf numFmtId="3" fontId="8" fillId="4" borderId="13" xfId="0" applyNumberFormat="1" applyFont="1" applyFill="1" applyBorder="1" applyAlignment="1">
      <alignment horizontal="center" vertical="center"/>
    </xf>
    <xf numFmtId="3" fontId="8" fillId="4" borderId="2" xfId="0" applyNumberFormat="1" applyFont="1" applyFill="1" applyBorder="1" applyAlignment="1">
      <alignment horizontal="right" vertical="center"/>
    </xf>
    <xf numFmtId="3" fontId="8" fillId="0" borderId="2" xfId="0" applyNumberFormat="1" applyFont="1" applyBorder="1">
      <alignment vertical="center"/>
    </xf>
    <xf numFmtId="41" fontId="33" fillId="0" borderId="2" xfId="0" applyNumberFormat="1" applyFont="1" applyBorder="1" applyAlignment="1">
      <alignment horizontal="right" vertical="center"/>
    </xf>
    <xf numFmtId="0" fontId="34" fillId="0" borderId="0" xfId="0" applyFont="1" applyAlignment="1">
      <alignment horizontal="left" vertical="center"/>
    </xf>
    <xf numFmtId="3" fontId="34" fillId="0" borderId="0" xfId="0" applyNumberFormat="1" applyFont="1" applyAlignment="1">
      <alignment horizontal="right"/>
    </xf>
    <xf numFmtId="41" fontId="12" fillId="0" borderId="2" xfId="2" applyNumberFormat="1" applyFont="1" applyBorder="1" applyAlignment="1">
      <alignment horizontal="right" vertical="center"/>
    </xf>
    <xf numFmtId="41" fontId="12" fillId="0" borderId="6" xfId="2" applyNumberFormat="1" applyFont="1" applyBorder="1" applyAlignment="1">
      <alignment vertical="center"/>
    </xf>
    <xf numFmtId="41" fontId="12" fillId="0" borderId="7" xfId="2" applyNumberFormat="1" applyFont="1" applyBorder="1" applyAlignment="1">
      <alignment horizontal="right" vertical="center"/>
    </xf>
    <xf numFmtId="10" fontId="35" fillId="0" borderId="0" xfId="4" applyNumberFormat="1" applyFont="1" applyFill="1" applyBorder="1" applyAlignment="1">
      <alignment horizontal="right" vertical="center"/>
    </xf>
    <xf numFmtId="10" fontId="12" fillId="0" borderId="0" xfId="4" applyNumberFormat="1" applyFont="1" applyAlignment="1"/>
    <xf numFmtId="3" fontId="8" fillId="0" borderId="2" xfId="0" applyNumberFormat="1" applyFont="1" applyBorder="1" applyAlignment="1">
      <alignment horizontal="left" vertical="center" indent="2"/>
    </xf>
    <xf numFmtId="3" fontId="8" fillId="0" borderId="7" xfId="0" applyNumberFormat="1" applyFont="1" applyBorder="1" applyAlignment="1">
      <alignment horizontal="left" vertical="center" indent="2"/>
    </xf>
    <xf numFmtId="3" fontId="12" fillId="0" borderId="0" xfId="2" applyNumberFormat="1" applyFont="1" applyAlignment="1">
      <alignment horizontal="center"/>
    </xf>
    <xf numFmtId="3" fontId="36" fillId="0" borderId="0" xfId="0" applyNumberFormat="1" applyFont="1" applyAlignment="1">
      <alignment horizontal="center"/>
    </xf>
    <xf numFmtId="3" fontId="37" fillId="0" borderId="0" xfId="2" applyNumberFormat="1" applyFont="1"/>
    <xf numFmtId="41" fontId="12" fillId="0" borderId="10" xfId="2" applyNumberFormat="1" applyFont="1" applyBorder="1" applyAlignment="1">
      <alignment horizontal="right" vertical="center"/>
    </xf>
    <xf numFmtId="0" fontId="8" fillId="0" borderId="0" xfId="0" applyFont="1" applyAlignment="1"/>
    <xf numFmtId="0" fontId="30" fillId="0" borderId="0" xfId="0" applyFont="1" applyAlignment="1"/>
    <xf numFmtId="38" fontId="30" fillId="0" borderId="0" xfId="5" applyFont="1" applyAlignment="1">
      <alignment horizontal="right"/>
    </xf>
    <xf numFmtId="3" fontId="8" fillId="0" borderId="13" xfId="0" applyNumberFormat="1" applyFont="1" applyBorder="1">
      <alignment vertical="center"/>
    </xf>
    <xf numFmtId="3" fontId="8" fillId="4" borderId="13" xfId="0" applyNumberFormat="1" applyFont="1" applyFill="1" applyBorder="1">
      <alignment vertical="center"/>
    </xf>
    <xf numFmtId="0" fontId="20" fillId="0" borderId="0" xfId="2" applyFont="1"/>
    <xf numFmtId="0" fontId="20" fillId="0" borderId="1" xfId="2" applyFont="1" applyBorder="1"/>
    <xf numFmtId="0" fontId="20" fillId="0" borderId="2" xfId="2" applyFont="1" applyBorder="1"/>
    <xf numFmtId="0" fontId="20" fillId="0" borderId="0" xfId="2" applyFont="1" applyAlignment="1">
      <alignment horizontal="center"/>
    </xf>
    <xf numFmtId="0" fontId="39" fillId="0" borderId="0" xfId="2" applyFont="1"/>
    <xf numFmtId="0" fontId="8" fillId="0" borderId="15" xfId="2" applyFont="1" applyBorder="1"/>
    <xf numFmtId="0" fontId="30" fillId="0" borderId="0" xfId="2" applyFont="1" applyAlignment="1">
      <alignment horizontal="right" vertical="center"/>
    </xf>
    <xf numFmtId="0" fontId="30" fillId="0" borderId="0" xfId="2" applyFont="1" applyAlignment="1">
      <alignment horizontal="left" vertical="center"/>
    </xf>
    <xf numFmtId="0" fontId="29" fillId="0" borderId="0" xfId="2" applyFont="1" applyAlignment="1">
      <alignment horizontal="right" vertical="center"/>
    </xf>
    <xf numFmtId="41" fontId="12" fillId="0" borderId="6" xfId="2" applyNumberFormat="1" applyFont="1" applyBorder="1" applyAlignment="1">
      <alignment horizontal="right" vertical="center"/>
    </xf>
    <xf numFmtId="0" fontId="12" fillId="0" borderId="0" xfId="4" applyNumberFormat="1" applyFont="1" applyAlignment="1"/>
    <xf numFmtId="0" fontId="15" fillId="0" borderId="0" xfId="2" applyFont="1"/>
    <xf numFmtId="0" fontId="20" fillId="0" borderId="2" xfId="2" applyFont="1" applyBorder="1" applyAlignment="1">
      <alignment horizontal="center" vertical="center"/>
    </xf>
    <xf numFmtId="0" fontId="8" fillId="0" borderId="0" xfId="2" applyFont="1"/>
    <xf numFmtId="0" fontId="34" fillId="0" borderId="14" xfId="2" applyFont="1" applyBorder="1" applyAlignment="1">
      <alignment horizontal="left" vertical="center"/>
    </xf>
    <xf numFmtId="0" fontId="34" fillId="0" borderId="14" xfId="2" applyFont="1" applyBorder="1"/>
    <xf numFmtId="0" fontId="34" fillId="0" borderId="2" xfId="2" applyFont="1" applyBorder="1" applyAlignment="1">
      <alignment horizontal="left" vertical="center"/>
    </xf>
    <xf numFmtId="0" fontId="34" fillId="0" borderId="2" xfId="2" applyFont="1" applyBorder="1"/>
    <xf numFmtId="0" fontId="29" fillId="3" borderId="2" xfId="2" applyFont="1" applyFill="1" applyBorder="1" applyAlignment="1">
      <alignment horizontal="center" vertical="center"/>
    </xf>
    <xf numFmtId="41" fontId="8" fillId="0" borderId="6" xfId="0" applyNumberFormat="1" applyFont="1" applyBorder="1" applyAlignment="1">
      <alignment horizontal="right" vertical="center"/>
    </xf>
    <xf numFmtId="41" fontId="20" fillId="0" borderId="3" xfId="2" applyNumberFormat="1" applyFont="1" applyBorder="1" applyAlignment="1">
      <alignment horizontal="right"/>
    </xf>
    <xf numFmtId="38" fontId="20" fillId="0" borderId="3" xfId="5" applyFont="1" applyBorder="1" applyAlignment="1">
      <alignment horizontal="right"/>
    </xf>
    <xf numFmtId="0" fontId="20" fillId="0" borderId="4" xfId="2" applyFont="1" applyBorder="1"/>
    <xf numFmtId="3" fontId="20" fillId="0" borderId="3" xfId="2" applyNumberFormat="1" applyFont="1" applyBorder="1" applyAlignment="1">
      <alignment horizontal="right"/>
    </xf>
    <xf numFmtId="0" fontId="20" fillId="0" borderId="2" xfId="2" applyFont="1" applyBorder="1" applyAlignment="1">
      <alignment horizontal="right"/>
    </xf>
    <xf numFmtId="3" fontId="8" fillId="0" borderId="0" xfId="2" applyNumberFormat="1" applyFont="1"/>
    <xf numFmtId="177" fontId="20" fillId="0" borderId="1" xfId="2" applyNumberFormat="1" applyFont="1" applyBorder="1"/>
    <xf numFmtId="177" fontId="20" fillId="0" borderId="0" xfId="2" applyNumberFormat="1" applyFont="1"/>
    <xf numFmtId="177" fontId="42" fillId="0" borderId="0" xfId="2" applyNumberFormat="1" applyFont="1" applyAlignment="1">
      <alignment horizontal="right"/>
    </xf>
    <xf numFmtId="177" fontId="20" fillId="0" borderId="0" xfId="2" applyNumberFormat="1" applyFont="1" applyAlignment="1">
      <alignment horizontal="right"/>
    </xf>
    <xf numFmtId="176" fontId="6" fillId="0" borderId="5" xfId="1" applyNumberFormat="1" applyFont="1" applyBorder="1" applyAlignment="1">
      <alignment horizontal="right" vertical="center"/>
    </xf>
    <xf numFmtId="178" fontId="8" fillId="0" borderId="2" xfId="0" applyNumberFormat="1" applyFont="1" applyBorder="1" applyAlignment="1">
      <alignment horizontal="right" vertical="center"/>
    </xf>
    <xf numFmtId="41" fontId="8" fillId="0" borderId="13" xfId="0" applyNumberFormat="1" applyFont="1" applyBorder="1" applyAlignment="1">
      <alignment horizontal="right" vertical="center"/>
    </xf>
    <xf numFmtId="178" fontId="8" fillId="0" borderId="2" xfId="4" applyNumberFormat="1" applyFont="1" applyBorder="1" applyAlignment="1">
      <alignment horizontal="right" vertical="center"/>
    </xf>
    <xf numFmtId="178" fontId="8" fillId="0" borderId="13" xfId="0" applyNumberFormat="1" applyFont="1" applyBorder="1" applyAlignment="1">
      <alignment horizontal="right" vertical="center"/>
    </xf>
    <xf numFmtId="178" fontId="12" fillId="0" borderId="2" xfId="2" applyNumberFormat="1" applyFont="1" applyBorder="1" applyAlignment="1">
      <alignment horizontal="right" vertical="center"/>
    </xf>
    <xf numFmtId="178" fontId="12" fillId="0" borderId="2" xfId="3" applyNumberFormat="1" applyFont="1" applyBorder="1" applyAlignment="1">
      <alignment horizontal="right" vertical="center"/>
    </xf>
    <xf numFmtId="0" fontId="42" fillId="0" borderId="0" xfId="2" applyFont="1" applyAlignment="1">
      <alignment horizontal="left" vertical="center"/>
    </xf>
    <xf numFmtId="0" fontId="42" fillId="0" borderId="0" xfId="2" applyFont="1"/>
    <xf numFmtId="0" fontId="42" fillId="0" borderId="0" xfId="2" applyFont="1" applyAlignment="1">
      <alignment vertical="center"/>
    </xf>
    <xf numFmtId="3" fontId="12" fillId="0" borderId="2" xfId="2" applyNumberFormat="1" applyFont="1" applyBorder="1"/>
    <xf numFmtId="178" fontId="12" fillId="0" borderId="2" xfId="2" applyNumberFormat="1" applyFont="1" applyBorder="1"/>
    <xf numFmtId="3" fontId="34" fillId="0" borderId="14" xfId="0" applyNumberFormat="1" applyFont="1" applyBorder="1" applyAlignment="1">
      <alignment horizontal="right"/>
    </xf>
    <xf numFmtId="0" fontId="34" fillId="0" borderId="14" xfId="0" applyFont="1" applyBorder="1" applyAlignment="1"/>
    <xf numFmtId="3" fontId="40" fillId="0" borderId="14" xfId="0" applyNumberFormat="1" applyFont="1" applyBorder="1" applyAlignment="1">
      <alignment horizontal="right"/>
    </xf>
    <xf numFmtId="3" fontId="34" fillId="0" borderId="2" xfId="0" applyNumberFormat="1" applyFont="1" applyBorder="1" applyAlignment="1">
      <alignment horizontal="right"/>
    </xf>
    <xf numFmtId="0" fontId="34" fillId="0" borderId="2" xfId="0" applyFont="1" applyBorder="1" applyAlignment="1"/>
    <xf numFmtId="3" fontId="40" fillId="0" borderId="2" xfId="0" applyNumberFormat="1" applyFont="1" applyBorder="1" applyAlignment="1">
      <alignment horizontal="right"/>
    </xf>
    <xf numFmtId="178" fontId="6" fillId="0" borderId="3" xfId="1" applyNumberFormat="1" applyFont="1" applyBorder="1" applyAlignment="1">
      <alignment horizontal="right" vertical="center" wrapText="1"/>
    </xf>
    <xf numFmtId="178" fontId="6" fillId="0" borderId="3" xfId="1" applyNumberFormat="1" applyFont="1" applyBorder="1" applyAlignment="1">
      <alignment horizontal="right" vertical="center"/>
    </xf>
    <xf numFmtId="41" fontId="6" fillId="0" borderId="3" xfId="1" applyNumberFormat="1" applyFont="1" applyBorder="1" applyAlignment="1">
      <alignment horizontal="right" vertical="center" wrapText="1"/>
    </xf>
    <xf numFmtId="178" fontId="6" fillId="0" borderId="2" xfId="1" applyNumberFormat="1" applyFont="1" applyBorder="1" applyAlignment="1">
      <alignment horizontal="right" vertical="center" wrapText="1"/>
    </xf>
    <xf numFmtId="41" fontId="6" fillId="0" borderId="2" xfId="1" applyNumberFormat="1" applyFont="1" applyBorder="1" applyAlignment="1">
      <alignment horizontal="right" vertical="center" wrapText="1"/>
    </xf>
    <xf numFmtId="178" fontId="6" fillId="0" borderId="2" xfId="1" applyNumberFormat="1" applyFont="1" applyBorder="1" applyAlignment="1">
      <alignment horizontal="right" vertical="center"/>
    </xf>
    <xf numFmtId="41" fontId="6" fillId="0" borderId="3" xfId="1" applyNumberFormat="1" applyFont="1" applyBorder="1" applyAlignment="1">
      <alignment horizontal="right" vertical="center"/>
    </xf>
    <xf numFmtId="3" fontId="16" fillId="0" borderId="2" xfId="2" applyNumberFormat="1" applyFont="1" applyBorder="1" applyAlignment="1">
      <alignment horizontal="right" vertical="center" wrapText="1"/>
    </xf>
    <xf numFmtId="41" fontId="12" fillId="0" borderId="13" xfId="2" applyNumberFormat="1" applyFont="1" applyBorder="1" applyAlignment="1">
      <alignment horizontal="right" vertical="center"/>
    </xf>
    <xf numFmtId="0" fontId="8" fillId="0" borderId="2" xfId="0" applyFont="1" applyBorder="1" applyAlignment="1">
      <alignment horizontal="right" vertical="center"/>
    </xf>
    <xf numFmtId="9" fontId="8" fillId="0" borderId="2" xfId="4" applyFont="1" applyBorder="1" applyAlignment="1">
      <alignment horizontal="right" vertical="center"/>
    </xf>
    <xf numFmtId="10" fontId="8" fillId="0" borderId="2" xfId="4" applyNumberFormat="1" applyFont="1" applyBorder="1" applyAlignment="1">
      <alignment horizontal="right" vertical="center"/>
    </xf>
    <xf numFmtId="38" fontId="6" fillId="0" borderId="3" xfId="5" applyFont="1" applyBorder="1" applyAlignment="1">
      <alignment horizontal="right" vertical="center" wrapText="1"/>
    </xf>
    <xf numFmtId="38" fontId="25" fillId="0" borderId="2" xfId="5" applyFont="1" applyBorder="1" applyAlignment="1">
      <alignment horizontal="right" vertical="center"/>
    </xf>
    <xf numFmtId="38" fontId="6" fillId="0" borderId="3" xfId="5" applyFont="1" applyBorder="1" applyAlignment="1">
      <alignment horizontal="right" vertical="center"/>
    </xf>
    <xf numFmtId="38" fontId="6" fillId="0" borderId="2" xfId="5" applyFont="1" applyBorder="1" applyAlignment="1">
      <alignment horizontal="right" vertical="center" wrapText="1"/>
    </xf>
    <xf numFmtId="38" fontId="6" fillId="0" borderId="2" xfId="5" applyFont="1" applyBorder="1" applyAlignment="1">
      <alignment horizontal="right" vertical="center"/>
    </xf>
    <xf numFmtId="0" fontId="7" fillId="0" borderId="5" xfId="0" applyFont="1" applyBorder="1" applyAlignment="1">
      <alignment horizontal="center" vertical="center" wrapText="1"/>
    </xf>
    <xf numFmtId="38" fontId="25" fillId="0" borderId="5" xfId="5" applyFont="1" applyFill="1" applyBorder="1" applyAlignment="1">
      <alignment horizontal="right" vertical="center"/>
    </xf>
    <xf numFmtId="38" fontId="6" fillId="0" borderId="5" xfId="5" applyFont="1" applyFill="1" applyBorder="1" applyAlignment="1">
      <alignment horizontal="right" vertical="center"/>
    </xf>
    <xf numFmtId="38" fontId="8" fillId="0" borderId="2" xfId="5" applyFont="1" applyBorder="1" applyAlignment="1">
      <alignment horizontal="right" vertical="center"/>
    </xf>
    <xf numFmtId="3" fontId="34" fillId="0" borderId="20" xfId="0" applyNumberFormat="1" applyFont="1" applyBorder="1" applyAlignment="1">
      <alignment horizontal="right"/>
    </xf>
    <xf numFmtId="3" fontId="34" fillId="0" borderId="21" xfId="0" applyNumberFormat="1" applyFont="1" applyBorder="1" applyAlignment="1">
      <alignment horizontal="right"/>
    </xf>
    <xf numFmtId="3" fontId="34" fillId="0" borderId="23" xfId="0" applyNumberFormat="1" applyFont="1" applyBorder="1" applyAlignment="1">
      <alignment horizontal="right"/>
    </xf>
    <xf numFmtId="3" fontId="34" fillId="0" borderId="25" xfId="0" applyNumberFormat="1" applyFont="1" applyBorder="1" applyAlignment="1">
      <alignment horizontal="right"/>
    </xf>
    <xf numFmtId="3" fontId="34" fillId="0" borderId="26" xfId="0" applyNumberFormat="1" applyFont="1" applyBorder="1" applyAlignment="1">
      <alignment horizontal="right"/>
    </xf>
    <xf numFmtId="41" fontId="12" fillId="0" borderId="2" xfId="2" applyNumberFormat="1" applyFont="1" applyBorder="1" applyAlignment="1">
      <alignment horizontal="center" vertical="center"/>
    </xf>
    <xf numFmtId="41" fontId="8" fillId="0" borderId="7" xfId="0" applyNumberFormat="1" applyFont="1" applyBorder="1" applyAlignment="1">
      <alignment horizontal="right" vertical="center"/>
    </xf>
    <xf numFmtId="3" fontId="34" fillId="0" borderId="2" xfId="0" applyNumberFormat="1" applyFont="1" applyBorder="1" applyAlignment="1">
      <alignment horizontal="right" vertical="center"/>
    </xf>
    <xf numFmtId="179" fontId="12" fillId="0" borderId="0" xfId="2" applyNumberFormat="1" applyFont="1"/>
    <xf numFmtId="41" fontId="6" fillId="0" borderId="3" xfId="5" applyNumberFormat="1" applyFont="1" applyBorder="1" applyAlignment="1">
      <alignment horizontal="right" vertical="center" wrapText="1"/>
    </xf>
    <xf numFmtId="41" fontId="6" fillId="0" borderId="40" xfId="5" applyNumberFormat="1" applyFont="1" applyBorder="1" applyAlignment="1">
      <alignment horizontal="right" vertical="center" wrapText="1"/>
    </xf>
    <xf numFmtId="41" fontId="6" fillId="0" borderId="13" xfId="5" applyNumberFormat="1" applyFont="1" applyBorder="1" applyAlignment="1">
      <alignment horizontal="right" vertical="center" wrapText="1"/>
    </xf>
    <xf numFmtId="41" fontId="43" fillId="0" borderId="3" xfId="5" applyNumberFormat="1" applyFont="1" applyBorder="1" applyAlignment="1">
      <alignment horizontal="right" vertical="center" wrapText="1"/>
    </xf>
    <xf numFmtId="41" fontId="25" fillId="0" borderId="2" xfId="5" applyNumberFormat="1" applyFont="1" applyBorder="1" applyAlignment="1">
      <alignment horizontal="right" vertical="center"/>
    </xf>
    <xf numFmtId="41" fontId="6" fillId="0" borderId="3" xfId="5" applyNumberFormat="1" applyFont="1" applyBorder="1" applyAlignment="1">
      <alignment horizontal="right" vertical="center"/>
    </xf>
    <xf numFmtId="41" fontId="6" fillId="0" borderId="40" xfId="5" applyNumberFormat="1" applyFont="1" applyBorder="1" applyAlignment="1">
      <alignment horizontal="right" vertical="center"/>
    </xf>
    <xf numFmtId="41" fontId="6" fillId="0" borderId="13" xfId="5" applyNumberFormat="1" applyFont="1" applyBorder="1" applyAlignment="1">
      <alignment horizontal="right" vertical="center"/>
    </xf>
    <xf numFmtId="41" fontId="43" fillId="0" borderId="3" xfId="5" applyNumberFormat="1" applyFont="1" applyBorder="1" applyAlignment="1">
      <alignment horizontal="right" vertical="center"/>
    </xf>
    <xf numFmtId="0" fontId="28" fillId="0" borderId="30" xfId="0" applyFont="1" applyBorder="1" applyAlignment="1">
      <alignment horizontal="center" vertical="center"/>
    </xf>
    <xf numFmtId="0" fontId="28" fillId="0" borderId="0" xfId="0" applyFont="1" applyAlignment="1">
      <alignment horizontal="center" vertical="center"/>
    </xf>
    <xf numFmtId="0" fontId="28" fillId="0" borderId="31" xfId="0" applyFont="1" applyBorder="1" applyAlignment="1">
      <alignment horizontal="center" vertical="center"/>
    </xf>
    <xf numFmtId="0" fontId="38" fillId="0" borderId="0" xfId="2" applyFont="1" applyAlignment="1">
      <alignment horizontal="center" vertical="center"/>
    </xf>
    <xf numFmtId="0" fontId="8" fillId="0" borderId="0" xfId="2" applyFont="1"/>
    <xf numFmtId="0" fontId="30" fillId="0" borderId="0" xfId="2" applyFont="1" applyAlignment="1">
      <alignment horizontal="center" vertical="center"/>
    </xf>
    <xf numFmtId="0" fontId="30" fillId="0" borderId="0" xfId="0" applyFont="1" applyAlignment="1">
      <alignment horizontal="center" vertical="center"/>
    </xf>
    <xf numFmtId="0" fontId="8" fillId="0" borderId="0" xfId="0" applyFont="1" applyAlignment="1"/>
    <xf numFmtId="0" fontId="29" fillId="3" borderId="2" xfId="2" applyFont="1" applyFill="1" applyBorder="1" applyAlignment="1">
      <alignment horizontal="center" vertical="center"/>
    </xf>
    <xf numFmtId="0" fontId="34" fillId="0" borderId="14" xfId="2" applyFont="1" applyBorder="1" applyAlignment="1">
      <alignment horizontal="left" vertical="center"/>
    </xf>
    <xf numFmtId="3" fontId="34" fillId="0" borderId="14" xfId="0" applyNumberFormat="1" applyFont="1" applyBorder="1" applyAlignment="1">
      <alignment horizontal="right"/>
    </xf>
    <xf numFmtId="0" fontId="34" fillId="0" borderId="14" xfId="0" applyFont="1" applyBorder="1" applyAlignment="1"/>
    <xf numFmtId="3" fontId="40" fillId="0" borderId="14" xfId="0" applyNumberFormat="1" applyFont="1" applyBorder="1" applyAlignment="1">
      <alignment horizontal="right"/>
    </xf>
    <xf numFmtId="0" fontId="34" fillId="0" borderId="2" xfId="2" applyFont="1" applyBorder="1" applyAlignment="1">
      <alignment horizontal="left" vertical="center"/>
    </xf>
    <xf numFmtId="3" fontId="34" fillId="0" borderId="2" xfId="0" applyNumberFormat="1" applyFont="1" applyBorder="1" applyAlignment="1">
      <alignment horizontal="right"/>
    </xf>
    <xf numFmtId="0" fontId="34" fillId="0" borderId="2" xfId="0" applyFont="1" applyBorder="1" applyAlignment="1"/>
    <xf numFmtId="3" fontId="40" fillId="0" borderId="2" xfId="0" applyNumberFormat="1" applyFont="1" applyBorder="1" applyAlignment="1">
      <alignment horizontal="right"/>
    </xf>
    <xf numFmtId="0" fontId="20" fillId="0" borderId="2" xfId="2" applyFont="1" applyBorder="1" applyAlignment="1">
      <alignment horizontal="center"/>
    </xf>
    <xf numFmtId="0" fontId="20" fillId="0" borderId="2" xfId="2" applyFont="1" applyBorder="1" applyAlignment="1">
      <alignment horizontal="right"/>
    </xf>
    <xf numFmtId="0" fontId="20" fillId="0" borderId="13" xfId="2" applyFont="1" applyBorder="1" applyAlignment="1">
      <alignment horizontal="right"/>
    </xf>
    <xf numFmtId="0" fontId="41" fillId="0" borderId="0" xfId="2" applyFont="1" applyAlignment="1">
      <alignment horizontal="center" vertical="center"/>
    </xf>
    <xf numFmtId="0" fontId="20" fillId="0" borderId="0" xfId="2" applyFont="1"/>
    <xf numFmtId="0" fontId="20" fillId="0" borderId="38" xfId="2" applyFont="1" applyBorder="1" applyAlignment="1">
      <alignment horizontal="center" vertical="center"/>
    </xf>
    <xf numFmtId="0" fontId="20" fillId="0" borderId="39" xfId="2" applyFont="1" applyBorder="1" applyAlignment="1">
      <alignment horizontal="center" vertical="center"/>
    </xf>
    <xf numFmtId="0" fontId="20" fillId="0" borderId="5" xfId="2" applyFont="1" applyBorder="1" applyAlignment="1">
      <alignment horizontal="center" vertical="center"/>
    </xf>
    <xf numFmtId="0" fontId="20" fillId="0" borderId="37" xfId="2" applyFont="1" applyBorder="1" applyAlignment="1">
      <alignment horizontal="center" vertical="center"/>
    </xf>
    <xf numFmtId="0" fontId="20" fillId="0" borderId="35" xfId="2" applyFont="1" applyBorder="1" applyAlignment="1">
      <alignment horizontal="center" vertical="center"/>
    </xf>
    <xf numFmtId="0" fontId="20" fillId="0" borderId="36" xfId="2" applyFont="1" applyBorder="1" applyAlignment="1">
      <alignment horizontal="center" vertical="center"/>
    </xf>
    <xf numFmtId="0" fontId="20" fillId="0" borderId="38" xfId="2" applyFont="1" applyBorder="1" applyAlignment="1">
      <alignment horizontal="center" wrapText="1"/>
    </xf>
    <xf numFmtId="0" fontId="20" fillId="0" borderId="39" xfId="2" applyFont="1" applyBorder="1" applyAlignment="1">
      <alignment horizontal="center" wrapText="1"/>
    </xf>
    <xf numFmtId="0" fontId="20" fillId="0" borderId="35" xfId="2" applyFont="1" applyBorder="1" applyAlignment="1">
      <alignment horizontal="center" wrapText="1"/>
    </xf>
    <xf numFmtId="0" fontId="20" fillId="0" borderId="36" xfId="2" applyFont="1" applyBorder="1" applyAlignment="1">
      <alignment horizontal="center" wrapText="1"/>
    </xf>
    <xf numFmtId="0" fontId="20" fillId="0" borderId="2" xfId="2" applyFont="1" applyBorder="1" applyAlignment="1">
      <alignment horizontal="center" vertical="center"/>
    </xf>
    <xf numFmtId="0" fontId="20" fillId="0" borderId="15" xfId="2" applyFont="1" applyBorder="1" applyAlignment="1">
      <alignment horizontal="center" wrapText="1"/>
    </xf>
    <xf numFmtId="0" fontId="20" fillId="0" borderId="1" xfId="2" applyFont="1" applyBorder="1" applyAlignment="1">
      <alignment horizontal="center" wrapText="1"/>
    </xf>
    <xf numFmtId="0" fontId="6" fillId="0" borderId="2" xfId="1" applyFont="1" applyBorder="1" applyAlignment="1">
      <alignment horizontal="left" vertical="center" wrapText="1"/>
    </xf>
    <xf numFmtId="0" fontId="6" fillId="3" borderId="2" xfId="1" applyFont="1" applyFill="1" applyBorder="1" applyAlignment="1">
      <alignment horizontal="center" vertical="center" wrapText="1"/>
    </xf>
    <xf numFmtId="0" fontId="6" fillId="0" borderId="2" xfId="1" applyFont="1" applyBorder="1" applyAlignment="1">
      <alignment horizontal="left" vertical="center"/>
    </xf>
    <xf numFmtId="0" fontId="6" fillId="2" borderId="2" xfId="1" applyFont="1" applyFill="1" applyBorder="1" applyAlignment="1">
      <alignment horizontal="left" vertical="center" wrapText="1"/>
    </xf>
    <xf numFmtId="0" fontId="6" fillId="2" borderId="2" xfId="1" applyFont="1" applyFill="1" applyBorder="1" applyAlignment="1">
      <alignment horizontal="left" vertical="center"/>
    </xf>
    <xf numFmtId="0" fontId="5" fillId="0" borderId="2" xfId="0" applyFont="1" applyBorder="1" applyAlignment="1">
      <alignment horizontal="left"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3" xfId="1" applyFont="1" applyBorder="1" applyAlignment="1">
      <alignment horizontal="left" vertical="center"/>
    </xf>
    <xf numFmtId="0" fontId="6" fillId="0" borderId="4" xfId="1" applyFont="1" applyBorder="1" applyAlignment="1">
      <alignment horizontal="left" vertical="center"/>
    </xf>
    <xf numFmtId="0" fontId="6" fillId="0" borderId="2" xfId="1" applyFont="1" applyBorder="1" applyAlignment="1">
      <alignment horizontal="center" vertical="center"/>
    </xf>
    <xf numFmtId="0" fontId="7" fillId="0" borderId="3" xfId="0" applyFont="1" applyBorder="1" applyAlignment="1">
      <alignment horizontal="left" vertical="center"/>
    </xf>
    <xf numFmtId="0" fontId="5" fillId="0" borderId="4" xfId="0" applyFont="1" applyBorder="1" applyAlignment="1">
      <alignment horizontal="left" vertical="center"/>
    </xf>
    <xf numFmtId="3" fontId="12" fillId="3" borderId="2" xfId="2" applyNumberFormat="1" applyFont="1" applyFill="1" applyBorder="1" applyAlignment="1">
      <alignment horizontal="center" vertical="center"/>
    </xf>
    <xf numFmtId="3" fontId="12" fillId="3" borderId="2" xfId="2" applyNumberFormat="1" applyFont="1" applyFill="1" applyBorder="1" applyAlignment="1">
      <alignment horizontal="center" vertical="center" wrapText="1"/>
    </xf>
    <xf numFmtId="3" fontId="12" fillId="3" borderId="7" xfId="2" applyNumberFormat="1" applyFont="1" applyFill="1" applyBorder="1" applyAlignment="1">
      <alignment horizontal="center" vertical="center" wrapText="1"/>
    </xf>
    <xf numFmtId="3" fontId="12" fillId="3" borderId="11" xfId="2" applyNumberFormat="1" applyFont="1" applyFill="1" applyBorder="1" applyAlignment="1">
      <alignment horizontal="center" vertical="center" wrapText="1"/>
    </xf>
    <xf numFmtId="3" fontId="12" fillId="3" borderId="3" xfId="2" applyNumberFormat="1" applyFont="1" applyFill="1" applyBorder="1" applyAlignment="1">
      <alignment horizontal="center" vertical="center"/>
    </xf>
    <xf numFmtId="0" fontId="38" fillId="0" borderId="0" xfId="0" applyFont="1" applyAlignment="1">
      <alignment horizontal="left" vertical="center"/>
    </xf>
    <xf numFmtId="0" fontId="33" fillId="3" borderId="2" xfId="0" applyFont="1" applyFill="1" applyBorder="1" applyAlignment="1">
      <alignment horizontal="center" vertical="center" wrapText="1"/>
    </xf>
    <xf numFmtId="0" fontId="33" fillId="3" borderId="2" xfId="0" applyFont="1" applyFill="1" applyBorder="1" applyAlignment="1">
      <alignment horizontal="center" vertical="center"/>
    </xf>
    <xf numFmtId="0" fontId="30" fillId="0" borderId="2" xfId="0" applyFont="1" applyBorder="1" applyAlignment="1">
      <alignment horizontal="center" vertical="center"/>
    </xf>
    <xf numFmtId="3" fontId="8" fillId="3" borderId="2" xfId="0" applyNumberFormat="1" applyFont="1" applyFill="1" applyBorder="1" applyAlignment="1">
      <alignment horizontal="center" vertical="center"/>
    </xf>
    <xf numFmtId="3" fontId="12" fillId="0" borderId="2" xfId="2" applyNumberFormat="1" applyFont="1" applyBorder="1" applyAlignment="1">
      <alignment horizontal="left" vertical="center" wrapText="1"/>
    </xf>
    <xf numFmtId="3" fontId="12" fillId="0" borderId="2" xfId="2" applyNumberFormat="1" applyFont="1" applyBorder="1" applyAlignment="1">
      <alignment horizontal="center" vertical="center"/>
    </xf>
    <xf numFmtId="3" fontId="12" fillId="0" borderId="14" xfId="2" applyNumberFormat="1" applyFont="1" applyBorder="1" applyAlignment="1">
      <alignment horizontal="left" vertical="center"/>
    </xf>
    <xf numFmtId="3" fontId="12" fillId="0" borderId="11" xfId="2" applyNumberFormat="1" applyFont="1" applyBorder="1" applyAlignment="1">
      <alignment horizontal="left" vertical="center"/>
    </xf>
    <xf numFmtId="3" fontId="8" fillId="0" borderId="2" xfId="0" applyNumberFormat="1" applyFont="1" applyBorder="1" applyAlignment="1">
      <alignment horizontal="center" vertical="center"/>
    </xf>
    <xf numFmtId="3" fontId="8" fillId="0" borderId="2" xfId="0" applyNumberFormat="1" applyFont="1" applyBorder="1">
      <alignment vertical="center"/>
    </xf>
    <xf numFmtId="3" fontId="8" fillId="0" borderId="2" xfId="0" applyNumberFormat="1" applyFont="1" applyBorder="1" applyAlignment="1">
      <alignment horizontal="left" vertical="center"/>
    </xf>
    <xf numFmtId="3" fontId="8" fillId="0" borderId="2" xfId="0" applyNumberFormat="1" applyFont="1" applyBorder="1" applyAlignment="1">
      <alignment horizontal="center" vertical="center" wrapText="1"/>
    </xf>
    <xf numFmtId="3" fontId="11" fillId="0" borderId="0" xfId="2" applyNumberFormat="1" applyFont="1" applyAlignment="1">
      <alignment horizontal="left" vertical="center"/>
    </xf>
    <xf numFmtId="3" fontId="10" fillId="0" borderId="0" xfId="2" applyNumberFormat="1" applyAlignment="1">
      <alignment horizontal="left" vertical="center"/>
    </xf>
    <xf numFmtId="3" fontId="5" fillId="3" borderId="10" xfId="2" applyNumberFormat="1" applyFont="1" applyFill="1" applyBorder="1" applyAlignment="1">
      <alignment horizontal="center" vertical="center"/>
    </xf>
    <xf numFmtId="3" fontId="5" fillId="0" borderId="12" xfId="2" applyNumberFormat="1" applyFont="1" applyBorder="1" applyAlignment="1">
      <alignment vertical="center"/>
    </xf>
    <xf numFmtId="3" fontId="5" fillId="3" borderId="2" xfId="2" applyNumberFormat="1" applyFont="1" applyFill="1" applyBorder="1" applyAlignment="1">
      <alignment horizontal="center" vertical="center"/>
    </xf>
    <xf numFmtId="3" fontId="5" fillId="0" borderId="6" xfId="2" applyNumberFormat="1" applyFont="1" applyBorder="1" applyAlignment="1">
      <alignment vertical="center"/>
    </xf>
    <xf numFmtId="0" fontId="21" fillId="0" borderId="0" xfId="2" applyFont="1" applyAlignment="1">
      <alignment horizontal="center" vertical="center"/>
    </xf>
    <xf numFmtId="0" fontId="22" fillId="0" borderId="0" xfId="2" applyFont="1"/>
    <xf numFmtId="0" fontId="6" fillId="3" borderId="7" xfId="1" applyFont="1" applyFill="1" applyBorder="1" applyAlignment="1">
      <alignment horizontal="center" vertical="center" wrapText="1"/>
    </xf>
    <xf numFmtId="0" fontId="6" fillId="3" borderId="11" xfId="1" applyFont="1" applyFill="1" applyBorder="1" applyAlignment="1">
      <alignment horizontal="center" vertical="center" wrapText="1"/>
    </xf>
    <xf numFmtId="0" fontId="10" fillId="0" borderId="11" xfId="2" applyBorder="1" applyAlignment="1">
      <alignment horizontal="center" vertical="center"/>
    </xf>
    <xf numFmtId="3" fontId="8" fillId="0" borderId="2" xfId="0" applyNumberFormat="1" applyFont="1" applyBorder="1" applyAlignment="1">
      <alignment horizontal="left" vertical="center" wrapText="1"/>
    </xf>
    <xf numFmtId="3" fontId="33" fillId="0" borderId="2" xfId="0" applyNumberFormat="1" applyFont="1" applyBorder="1" applyAlignment="1">
      <alignment horizontal="center" vertical="center"/>
    </xf>
    <xf numFmtId="3" fontId="33" fillId="0" borderId="2" xfId="0" applyNumberFormat="1" applyFont="1" applyBorder="1">
      <alignment vertical="center"/>
    </xf>
    <xf numFmtId="3" fontId="8" fillId="0" borderId="3" xfId="0" applyNumberFormat="1" applyFont="1" applyBorder="1" applyAlignment="1">
      <alignment horizontal="left" vertical="center"/>
    </xf>
    <xf numFmtId="3" fontId="8" fillId="0" borderId="4" xfId="0" applyNumberFormat="1" applyFont="1" applyBorder="1" applyAlignment="1">
      <alignment horizontal="left" vertical="center"/>
    </xf>
    <xf numFmtId="3" fontId="8" fillId="0" borderId="7" xfId="0" applyNumberFormat="1" applyFont="1" applyBorder="1" applyAlignment="1">
      <alignment horizontal="center" vertical="center"/>
    </xf>
    <xf numFmtId="3" fontId="8" fillId="0" borderId="14" xfId="0" applyNumberFormat="1" applyFont="1" applyBorder="1" applyAlignment="1">
      <alignment horizontal="center" vertical="center"/>
    </xf>
    <xf numFmtId="3" fontId="8" fillId="0" borderId="11" xfId="0" applyNumberFormat="1" applyFont="1" applyBorder="1" applyAlignment="1">
      <alignment horizontal="center" vertical="center"/>
    </xf>
    <xf numFmtId="3" fontId="8" fillId="0" borderId="14" xfId="0" applyNumberFormat="1" applyFont="1" applyBorder="1" applyAlignment="1">
      <alignment horizontal="center" vertical="center" wrapText="1"/>
    </xf>
    <xf numFmtId="3" fontId="8" fillId="0" borderId="11" xfId="0" applyNumberFormat="1" applyFont="1" applyBorder="1" applyAlignment="1">
      <alignment horizontal="center" vertical="center" wrapText="1"/>
    </xf>
    <xf numFmtId="0" fontId="42" fillId="0" borderId="0" xfId="2" applyFont="1" applyFill="1" applyAlignment="1">
      <alignment horizontal="left" vertical="center"/>
    </xf>
    <xf numFmtId="0" fontId="42" fillId="0" borderId="2" xfId="2" applyFont="1" applyFill="1" applyBorder="1" applyAlignment="1">
      <alignment horizontal="center" vertical="center" shrinkToFit="1"/>
    </xf>
    <xf numFmtId="41" fontId="42" fillId="0" borderId="3" xfId="2" applyNumberFormat="1" applyFont="1" applyFill="1" applyBorder="1" applyAlignment="1">
      <alignment horizontal="right"/>
    </xf>
    <xf numFmtId="41" fontId="42" fillId="0" borderId="4" xfId="2" applyNumberFormat="1" applyFont="1" applyFill="1" applyBorder="1"/>
    <xf numFmtId="38" fontId="42" fillId="0" borderId="3" xfId="5" applyFont="1" applyFill="1" applyBorder="1" applyAlignment="1">
      <alignment horizontal="right"/>
    </xf>
    <xf numFmtId="0" fontId="42" fillId="0" borderId="4" xfId="2" applyFont="1" applyFill="1" applyBorder="1"/>
    <xf numFmtId="3" fontId="42" fillId="0" borderId="3" xfId="2" applyNumberFormat="1" applyFont="1" applyFill="1" applyBorder="1" applyAlignment="1">
      <alignment horizontal="right"/>
    </xf>
    <xf numFmtId="0" fontId="42" fillId="0" borderId="0" xfId="2" applyFont="1" applyFill="1"/>
    <xf numFmtId="0" fontId="42" fillId="0" borderId="0" xfId="2" applyFont="1" applyFill="1" applyAlignment="1">
      <alignment vertical="center"/>
    </xf>
    <xf numFmtId="183" fontId="25" fillId="0" borderId="2" xfId="5" applyNumberFormat="1" applyFont="1" applyBorder="1" applyAlignment="1">
      <alignment horizontal="right" vertical="center"/>
    </xf>
  </cellXfs>
  <cellStyles count="6">
    <cellStyle name="パーセント" xfId="4" builtinId="5"/>
    <cellStyle name="パーセント 2" xfId="3" xr:uid="{00000000-0005-0000-0000-000000000000}"/>
    <cellStyle name="桁区切り" xfId="5" builtinId="6"/>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173183</xdr:colOff>
      <xdr:row>13</xdr:row>
      <xdr:rowOff>588820</xdr:rowOff>
    </xdr:from>
    <xdr:to>
      <xdr:col>6</xdr:col>
      <xdr:colOff>484909</xdr:colOff>
      <xdr:row>15</xdr:row>
      <xdr:rowOff>329047</xdr:rowOff>
    </xdr:to>
    <xdr:pic>
      <xdr:nvPicPr>
        <xdr:cNvPr id="3" name="図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8638" y="8243456"/>
          <a:ext cx="3082635" cy="98713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xdr:colOff>
      <xdr:row>24</xdr:row>
      <xdr:rowOff>28575</xdr:rowOff>
    </xdr:from>
    <xdr:to>
      <xdr:col>11</xdr:col>
      <xdr:colOff>19050</xdr:colOff>
      <xdr:row>42</xdr:row>
      <xdr:rowOff>28575</xdr:rowOff>
    </xdr:to>
    <xdr:cxnSp macro="">
      <xdr:nvCxnSpPr>
        <xdr:cNvPr id="3" name="直線コネクタ 2">
          <a:extLst>
            <a:ext uri="{FF2B5EF4-FFF2-40B4-BE49-F238E27FC236}">
              <a16:creationId xmlns:a16="http://schemas.microsoft.com/office/drawing/2014/main" id="{9EEB54E7-346E-894D-146F-45F175C2D59D}"/>
            </a:ext>
          </a:extLst>
        </xdr:cNvPr>
        <xdr:cNvCxnSpPr/>
      </xdr:nvCxnSpPr>
      <xdr:spPr>
        <a:xfrm flipV="1">
          <a:off x="1524000" y="4981575"/>
          <a:ext cx="8439150" cy="3248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14</xdr:row>
      <xdr:rowOff>19050</xdr:rowOff>
    </xdr:from>
    <xdr:to>
      <xdr:col>10</xdr:col>
      <xdr:colOff>28575</xdr:colOff>
      <xdr:row>17</xdr:row>
      <xdr:rowOff>19050</xdr:rowOff>
    </xdr:to>
    <xdr:cxnSp macro="">
      <xdr:nvCxnSpPr>
        <xdr:cNvPr id="3" name="直線コネクタ 2">
          <a:extLst>
            <a:ext uri="{FF2B5EF4-FFF2-40B4-BE49-F238E27FC236}">
              <a16:creationId xmlns:a16="http://schemas.microsoft.com/office/drawing/2014/main" id="{24023355-233D-2E58-D87D-B4C75E39AB22}"/>
            </a:ext>
          </a:extLst>
        </xdr:cNvPr>
        <xdr:cNvCxnSpPr/>
      </xdr:nvCxnSpPr>
      <xdr:spPr>
        <a:xfrm flipH="1">
          <a:off x="28575" y="3829050"/>
          <a:ext cx="13944600" cy="971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3"/>
  <sheetViews>
    <sheetView workbookViewId="0"/>
  </sheetViews>
  <sheetFormatPr defaultRowHeight="13.25" x14ac:dyDescent="0.45"/>
  <sheetData>
    <row r="1" spans="1:9" ht="14" thickBot="1" x14ac:dyDescent="0.6"/>
    <row r="2" spans="1:9" ht="48.75" customHeight="1" x14ac:dyDescent="0.45">
      <c r="A2" s="66"/>
      <c r="B2" s="67"/>
      <c r="C2" s="67"/>
      <c r="D2" s="67"/>
      <c r="E2" s="67"/>
      <c r="F2" s="67"/>
      <c r="G2" s="67"/>
      <c r="H2" s="67"/>
      <c r="I2" s="68"/>
    </row>
    <row r="3" spans="1:9" ht="48.75" customHeight="1" x14ac:dyDescent="0.45">
      <c r="A3" s="69"/>
      <c r="I3" s="70"/>
    </row>
    <row r="4" spans="1:9" ht="48.75" customHeight="1" x14ac:dyDescent="0.45">
      <c r="A4" s="69"/>
      <c r="I4" s="70"/>
    </row>
    <row r="5" spans="1:9" ht="48.75" customHeight="1" x14ac:dyDescent="0.45">
      <c r="A5" s="210" t="s">
        <v>856</v>
      </c>
      <c r="B5" s="211"/>
      <c r="C5" s="211"/>
      <c r="D5" s="211"/>
      <c r="E5" s="211"/>
      <c r="F5" s="211"/>
      <c r="G5" s="211"/>
      <c r="H5" s="211"/>
      <c r="I5" s="212"/>
    </row>
    <row r="6" spans="1:9" ht="48.75" customHeight="1" x14ac:dyDescent="0.45">
      <c r="A6" s="69"/>
      <c r="I6" s="70"/>
    </row>
    <row r="7" spans="1:9" ht="48.75" customHeight="1" x14ac:dyDescent="0.45">
      <c r="A7" s="210" t="s">
        <v>471</v>
      </c>
      <c r="B7" s="211"/>
      <c r="C7" s="211"/>
      <c r="D7" s="211"/>
      <c r="E7" s="211"/>
      <c r="F7" s="211"/>
      <c r="G7" s="211"/>
      <c r="H7" s="211"/>
      <c r="I7" s="212"/>
    </row>
    <row r="8" spans="1:9" ht="48.75" customHeight="1" x14ac:dyDescent="0.45">
      <c r="A8" s="69"/>
      <c r="I8" s="70"/>
    </row>
    <row r="9" spans="1:9" ht="48.75" customHeight="1" x14ac:dyDescent="0.45">
      <c r="A9" s="69"/>
      <c r="I9" s="70"/>
    </row>
    <row r="10" spans="1:9" ht="48.75" customHeight="1" x14ac:dyDescent="0.45">
      <c r="A10" s="69"/>
      <c r="I10" s="70"/>
    </row>
    <row r="11" spans="1:9" ht="48.75" customHeight="1" x14ac:dyDescent="0.45">
      <c r="A11" s="69"/>
      <c r="I11" s="70"/>
    </row>
    <row r="12" spans="1:9" ht="48.75" customHeight="1" x14ac:dyDescent="0.45">
      <c r="A12" s="69"/>
      <c r="I12" s="70"/>
    </row>
    <row r="13" spans="1:9" ht="48.75" customHeight="1" x14ac:dyDescent="0.45">
      <c r="A13" s="69"/>
      <c r="I13" s="70"/>
    </row>
    <row r="14" spans="1:9" ht="48.75" customHeight="1" x14ac:dyDescent="0.45">
      <c r="A14" s="69"/>
      <c r="I14" s="70"/>
    </row>
    <row r="15" spans="1:9" ht="48.75" customHeight="1" x14ac:dyDescent="0.45">
      <c r="A15" s="69"/>
      <c r="I15" s="70"/>
    </row>
    <row r="16" spans="1:9" ht="48.75" customHeight="1" x14ac:dyDescent="0.45">
      <c r="A16" s="69"/>
      <c r="I16" s="70"/>
    </row>
    <row r="17" spans="1:9" ht="48.75" customHeight="1" thickBot="1" x14ac:dyDescent="0.6">
      <c r="A17" s="71"/>
      <c r="B17" s="72"/>
      <c r="C17" s="72"/>
      <c r="D17" s="72"/>
      <c r="E17" s="72"/>
      <c r="F17" s="72"/>
      <c r="G17" s="72"/>
      <c r="H17" s="72"/>
      <c r="I17" s="73"/>
    </row>
    <row r="18" spans="1:9" ht="48.75" customHeight="1" x14ac:dyDescent="0.45"/>
    <row r="19" spans="1:9" ht="48.75" customHeight="1" x14ac:dyDescent="0.45"/>
    <row r="20" spans="1:9" ht="48.75" customHeight="1" x14ac:dyDescent="0.45"/>
    <row r="21" spans="1:9" ht="48.75" customHeight="1" x14ac:dyDescent="0.45"/>
    <row r="22" spans="1:9" ht="48.75" customHeight="1" x14ac:dyDescent="0.45"/>
    <row r="23" spans="1:9" ht="48.75" customHeight="1" x14ac:dyDescent="0.45"/>
    <row r="24" spans="1:9" ht="48.75" customHeight="1" x14ac:dyDescent="0.45"/>
    <row r="25" spans="1:9" ht="48.75" customHeight="1" x14ac:dyDescent="0.45"/>
    <row r="26" spans="1:9" ht="48.75" customHeight="1" x14ac:dyDescent="0.45"/>
    <row r="27" spans="1:9" ht="48.75" customHeight="1" x14ac:dyDescent="0.45"/>
    <row r="28" spans="1:9" ht="48.75" customHeight="1" x14ac:dyDescent="0.45"/>
    <row r="29" spans="1:9" ht="48.75" customHeight="1" x14ac:dyDescent="0.45"/>
    <row r="30" spans="1:9" ht="48.75" customHeight="1" x14ac:dyDescent="0.45"/>
    <row r="31" spans="1:9" ht="48.75" customHeight="1" x14ac:dyDescent="0.45"/>
    <row r="32" spans="1:9" ht="48.75" customHeight="1" x14ac:dyDescent="0.45"/>
    <row r="33" ht="48.75" customHeight="1" x14ac:dyDescent="0.45"/>
    <row r="34" ht="48.75" customHeight="1" x14ac:dyDescent="0.45"/>
    <row r="35" ht="48.75" customHeight="1" x14ac:dyDescent="0.45"/>
    <row r="36" ht="48.75" customHeight="1" x14ac:dyDescent="0.45"/>
    <row r="37" ht="48.75" customHeight="1" x14ac:dyDescent="0.45"/>
    <row r="38" ht="48.75" customHeight="1" x14ac:dyDescent="0.45"/>
    <row r="39" ht="48.75" customHeight="1" x14ac:dyDescent="0.45"/>
    <row r="40" ht="48.75" customHeight="1" x14ac:dyDescent="0.45"/>
    <row r="41" ht="48.75" customHeight="1" x14ac:dyDescent="0.45"/>
    <row r="42" ht="48.75" customHeight="1" x14ac:dyDescent="0.45"/>
    <row r="43" ht="48.75" customHeight="1" x14ac:dyDescent="0.45"/>
    <row r="44" ht="48.75" customHeight="1" x14ac:dyDescent="0.45"/>
    <row r="45" ht="48.75" customHeight="1" x14ac:dyDescent="0.45"/>
    <row r="46" ht="48.75" customHeight="1" x14ac:dyDescent="0.45"/>
    <row r="47" ht="48.75" customHeight="1" x14ac:dyDescent="0.45"/>
    <row r="48" ht="48.75" customHeight="1" x14ac:dyDescent="0.45"/>
    <row r="49" ht="48.75" customHeight="1" x14ac:dyDescent="0.45"/>
    <row r="50" ht="48.75" customHeight="1" x14ac:dyDescent="0.45"/>
    <row r="51" ht="48.75" customHeight="1" x14ac:dyDescent="0.45"/>
    <row r="52" ht="48.75" customHeight="1" x14ac:dyDescent="0.45"/>
    <row r="53" ht="48.75" customHeight="1" x14ac:dyDescent="0.45"/>
  </sheetData>
  <mergeCells count="2">
    <mergeCell ref="A5:I5"/>
    <mergeCell ref="A7:I7"/>
  </mergeCells>
  <phoneticPr fontId="2"/>
  <printOptions horizontalCentered="1" verticalCentered="1"/>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8"/>
  <sheetViews>
    <sheetView workbookViewId="0"/>
  </sheetViews>
  <sheetFormatPr defaultColWidth="8.86328125" defaultRowHeight="11" x14ac:dyDescent="0.4"/>
  <cols>
    <col min="1" max="1" width="30.86328125" style="13" customWidth="1"/>
    <col min="2" max="6" width="19.86328125" style="13" customWidth="1"/>
    <col min="7" max="16384" width="8.86328125" style="13"/>
  </cols>
  <sheetData>
    <row r="1" spans="1:6" ht="21.25" x14ac:dyDescent="0.65">
      <c r="A1" s="12" t="s">
        <v>320</v>
      </c>
    </row>
    <row r="2" spans="1:6" ht="13.25" x14ac:dyDescent="0.45">
      <c r="A2" s="14"/>
    </row>
    <row r="3" spans="1:6" ht="13.25" x14ac:dyDescent="0.45">
      <c r="A3" s="14"/>
    </row>
    <row r="4" spans="1:6" ht="13.25" x14ac:dyDescent="0.45">
      <c r="F4" s="16" t="s">
        <v>682</v>
      </c>
    </row>
    <row r="5" spans="1:6" ht="22.5" customHeight="1" x14ac:dyDescent="0.4">
      <c r="A5" s="260" t="s">
        <v>64</v>
      </c>
      <c r="B5" s="260" t="s">
        <v>65</v>
      </c>
      <c r="C5" s="260"/>
      <c r="D5" s="260" t="s">
        <v>66</v>
      </c>
      <c r="E5" s="260"/>
      <c r="F5" s="261" t="s">
        <v>67</v>
      </c>
    </row>
    <row r="6" spans="1:6" ht="22.5" customHeight="1" x14ac:dyDescent="0.4">
      <c r="A6" s="260"/>
      <c r="B6" s="17" t="s">
        <v>68</v>
      </c>
      <c r="C6" s="18" t="s">
        <v>69</v>
      </c>
      <c r="D6" s="17" t="s">
        <v>68</v>
      </c>
      <c r="E6" s="18" t="s">
        <v>69</v>
      </c>
      <c r="F6" s="260"/>
    </row>
    <row r="7" spans="1:6" ht="18" customHeight="1" x14ac:dyDescent="0.4">
      <c r="A7" s="24" t="s">
        <v>509</v>
      </c>
      <c r="B7" s="107">
        <v>27646</v>
      </c>
      <c r="C7" s="107">
        <v>0</v>
      </c>
      <c r="D7" s="107">
        <v>5124</v>
      </c>
      <c r="E7" s="107">
        <v>0</v>
      </c>
      <c r="F7" s="107">
        <f>SUM(B7,D7)</f>
        <v>32770</v>
      </c>
    </row>
    <row r="8" spans="1:6" ht="18" customHeight="1" x14ac:dyDescent="0.4">
      <c r="A8" s="22" t="s">
        <v>42</v>
      </c>
      <c r="B8" s="107">
        <f>SUM(B7)</f>
        <v>27646</v>
      </c>
      <c r="C8" s="107">
        <f t="shared" ref="C8:F8" si="0">SUM(C7)</f>
        <v>0</v>
      </c>
      <c r="D8" s="107">
        <f t="shared" si="0"/>
        <v>5124</v>
      </c>
      <c r="E8" s="107">
        <f t="shared" si="0"/>
        <v>0</v>
      </c>
      <c r="F8" s="107">
        <f t="shared" si="0"/>
        <v>32770</v>
      </c>
    </row>
  </sheetData>
  <mergeCells count="4">
    <mergeCell ref="A5:A6"/>
    <mergeCell ref="B5:C5"/>
    <mergeCell ref="D5:E5"/>
    <mergeCell ref="F5:F6"/>
  </mergeCells>
  <phoneticPr fontId="2"/>
  <printOptions horizontalCentered="1"/>
  <pageMargins left="0.39370078740157483" right="0.39370078740157483" top="0.39370078740157483" bottom="0.39370078740157483" header="0.19685039370078741" footer="0.19685039370078741"/>
  <pageSetup paperSize="9" orientation="landscape" r:id="rId1"/>
  <headerFooter>
    <oddHeader xml:space="preserve">&amp;R&amp;9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2"/>
  <sheetViews>
    <sheetView workbookViewId="0"/>
  </sheetViews>
  <sheetFormatPr defaultColWidth="8.86328125" defaultRowHeight="11" x14ac:dyDescent="0.4"/>
  <cols>
    <col min="1" max="1" width="38.36328125" style="13" customWidth="1"/>
    <col min="2" max="2" width="27.6328125" style="13" customWidth="1"/>
    <col min="3" max="3" width="27.5" style="13" customWidth="1"/>
    <col min="4" max="5" width="7.86328125" style="13" customWidth="1"/>
    <col min="6" max="16384" width="8.86328125" style="13"/>
  </cols>
  <sheetData>
    <row r="1" spans="1:6" ht="21.25" x14ac:dyDescent="0.65">
      <c r="A1" s="12" t="s">
        <v>321</v>
      </c>
    </row>
    <row r="2" spans="1:6" ht="13.25" x14ac:dyDescent="0.45">
      <c r="A2" s="14"/>
    </row>
    <row r="3" spans="1:6" ht="13.25" x14ac:dyDescent="0.45">
      <c r="A3" s="14"/>
    </row>
    <row r="4" spans="1:6" ht="13.25" x14ac:dyDescent="0.45">
      <c r="C4" s="16" t="s">
        <v>682</v>
      </c>
    </row>
    <row r="5" spans="1:6" ht="22.5" customHeight="1" x14ac:dyDescent="0.4">
      <c r="A5" s="17" t="s">
        <v>64</v>
      </c>
      <c r="B5" s="17" t="s">
        <v>68</v>
      </c>
      <c r="C5" s="17" t="s">
        <v>70</v>
      </c>
    </row>
    <row r="6" spans="1:6" ht="18" customHeight="1" x14ac:dyDescent="0.4">
      <c r="A6" s="24" t="s">
        <v>71</v>
      </c>
      <c r="B6" s="107"/>
      <c r="C6" s="107"/>
    </row>
    <row r="7" spans="1:6" ht="18" customHeight="1" x14ac:dyDescent="0.4">
      <c r="A7" s="24" t="s">
        <v>449</v>
      </c>
      <c r="B7" s="107"/>
      <c r="C7" s="107"/>
    </row>
    <row r="8" spans="1:6" ht="18" customHeight="1" x14ac:dyDescent="0.4">
      <c r="A8" s="82" t="s">
        <v>510</v>
      </c>
      <c r="B8" s="107">
        <v>579</v>
      </c>
      <c r="C8" s="107">
        <v>83</v>
      </c>
      <c r="E8" s="200"/>
      <c r="F8" s="110"/>
    </row>
    <row r="9" spans="1:6" ht="18" customHeight="1" x14ac:dyDescent="0.4">
      <c r="A9" s="82" t="s">
        <v>511</v>
      </c>
      <c r="B9" s="107">
        <v>2456</v>
      </c>
      <c r="C9" s="107">
        <v>351</v>
      </c>
    </row>
    <row r="10" spans="1:6" ht="18" customHeight="1" thickBot="1" x14ac:dyDescent="0.55000000000000004">
      <c r="A10" s="27" t="s">
        <v>72</v>
      </c>
      <c r="B10" s="132">
        <f>SUM(B8:B9)</f>
        <v>3035</v>
      </c>
      <c r="C10" s="132">
        <f>SUM(C8:C9)</f>
        <v>434</v>
      </c>
    </row>
    <row r="11" spans="1:6" ht="18" customHeight="1" thickTop="1" x14ac:dyDescent="0.4">
      <c r="A11" s="28" t="s">
        <v>450</v>
      </c>
      <c r="B11" s="109"/>
      <c r="C11" s="109"/>
    </row>
    <row r="12" spans="1:6" ht="18" customHeight="1" x14ac:dyDescent="0.4">
      <c r="A12" s="24" t="s">
        <v>451</v>
      </c>
      <c r="B12" s="107"/>
      <c r="C12" s="107"/>
    </row>
    <row r="13" spans="1:6" ht="18" customHeight="1" x14ac:dyDescent="0.4">
      <c r="A13" s="82" t="s">
        <v>512</v>
      </c>
      <c r="B13" s="107">
        <v>10016</v>
      </c>
      <c r="C13" s="107">
        <v>1430</v>
      </c>
      <c r="E13" s="110"/>
    </row>
    <row r="14" spans="1:6" ht="18" customHeight="1" x14ac:dyDescent="0.4">
      <c r="A14" s="82" t="s">
        <v>513</v>
      </c>
      <c r="B14" s="107">
        <v>100</v>
      </c>
      <c r="C14" s="107">
        <v>14</v>
      </c>
    </row>
    <row r="15" spans="1:6" ht="18" customHeight="1" x14ac:dyDescent="0.4">
      <c r="A15" s="82" t="s">
        <v>514</v>
      </c>
      <c r="B15" s="107">
        <v>8959</v>
      </c>
      <c r="C15" s="107">
        <v>1279</v>
      </c>
    </row>
    <row r="16" spans="1:6" ht="18" customHeight="1" x14ac:dyDescent="0.4">
      <c r="A16" s="82" t="s">
        <v>515</v>
      </c>
      <c r="B16" s="107">
        <v>1227</v>
      </c>
      <c r="C16" s="107">
        <v>175</v>
      </c>
    </row>
    <row r="17" spans="1:3" ht="18" customHeight="1" x14ac:dyDescent="0.4">
      <c r="A17" s="82" t="s">
        <v>516</v>
      </c>
      <c r="B17" s="107">
        <v>6357</v>
      </c>
      <c r="C17" s="107">
        <v>908</v>
      </c>
    </row>
    <row r="18" spans="1:3" ht="18" customHeight="1" x14ac:dyDescent="0.4">
      <c r="A18" s="28" t="s">
        <v>517</v>
      </c>
      <c r="B18" s="109"/>
      <c r="C18" s="107"/>
    </row>
    <row r="19" spans="1:3" ht="18" customHeight="1" x14ac:dyDescent="0.4">
      <c r="A19" s="86" t="s">
        <v>518</v>
      </c>
      <c r="B19" s="109">
        <v>10040</v>
      </c>
      <c r="C19" s="107">
        <v>1434</v>
      </c>
    </row>
    <row r="20" spans="1:3" ht="18" customHeight="1" x14ac:dyDescent="0.4">
      <c r="A20" s="86" t="s">
        <v>519</v>
      </c>
      <c r="B20" s="109">
        <v>295</v>
      </c>
      <c r="C20" s="107">
        <v>42</v>
      </c>
    </row>
    <row r="21" spans="1:3" ht="18" customHeight="1" thickBot="1" x14ac:dyDescent="0.55000000000000004">
      <c r="A21" s="27" t="s">
        <v>72</v>
      </c>
      <c r="B21" s="132">
        <f>SUM(B13:B20)</f>
        <v>36994</v>
      </c>
      <c r="C21" s="132">
        <f>SUM(C13:C20)</f>
        <v>5282</v>
      </c>
    </row>
    <row r="22" spans="1:3" ht="18" customHeight="1" thickTop="1" x14ac:dyDescent="0.4">
      <c r="A22" s="22" t="s">
        <v>42</v>
      </c>
      <c r="B22" s="107">
        <f>SUM(B10,B21)</f>
        <v>40029</v>
      </c>
      <c r="C22" s="107">
        <f>SUM(C10,C21)</f>
        <v>5716</v>
      </c>
    </row>
  </sheetData>
  <phoneticPr fontId="2"/>
  <printOptions horizontalCentered="1"/>
  <pageMargins left="0.39370078740157483" right="0.39370078740157483" top="0.39370078740157483" bottom="0.19685039370078741" header="0.19685039370078741" footer="0.19685039370078741"/>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2"/>
  <sheetViews>
    <sheetView workbookViewId="0">
      <selection activeCell="B23" sqref="B23"/>
    </sheetView>
  </sheetViews>
  <sheetFormatPr defaultColWidth="8.86328125" defaultRowHeight="11" x14ac:dyDescent="0.4"/>
  <cols>
    <col min="1" max="1" width="42.36328125" style="13" customWidth="1"/>
    <col min="2" max="3" width="22.86328125" style="13" customWidth="1"/>
    <col min="4" max="16384" width="8.86328125" style="13"/>
  </cols>
  <sheetData>
    <row r="1" spans="1:6" ht="21.25" x14ac:dyDescent="0.65">
      <c r="A1" s="12" t="s">
        <v>322</v>
      </c>
    </row>
    <row r="2" spans="1:6" ht="13.25" x14ac:dyDescent="0.45">
      <c r="A2" s="14"/>
    </row>
    <row r="3" spans="1:6" ht="13.25" x14ac:dyDescent="0.45">
      <c r="A3" s="14"/>
    </row>
    <row r="4" spans="1:6" ht="13.25" x14ac:dyDescent="0.45">
      <c r="C4" s="16" t="s">
        <v>682</v>
      </c>
    </row>
    <row r="5" spans="1:6" ht="22.5" customHeight="1" x14ac:dyDescent="0.4">
      <c r="A5" s="17" t="s">
        <v>64</v>
      </c>
      <c r="B5" s="17" t="s">
        <v>68</v>
      </c>
      <c r="C5" s="17" t="s">
        <v>70</v>
      </c>
    </row>
    <row r="6" spans="1:6" ht="18" customHeight="1" x14ac:dyDescent="0.4">
      <c r="A6" s="24" t="s">
        <v>71</v>
      </c>
      <c r="B6" s="88"/>
      <c r="C6" s="88"/>
    </row>
    <row r="7" spans="1:6" ht="18" customHeight="1" x14ac:dyDescent="0.4">
      <c r="A7" s="24" t="s">
        <v>449</v>
      </c>
      <c r="B7" s="107"/>
      <c r="C7" s="107"/>
    </row>
    <row r="8" spans="1:6" ht="18" customHeight="1" x14ac:dyDescent="0.4">
      <c r="A8" s="82" t="s">
        <v>520</v>
      </c>
      <c r="B8" s="88">
        <v>396</v>
      </c>
      <c r="C8" s="88">
        <v>57</v>
      </c>
      <c r="E8" s="111"/>
      <c r="F8" s="111"/>
    </row>
    <row r="9" spans="1:6" ht="18" customHeight="1" thickBot="1" x14ac:dyDescent="0.55000000000000004">
      <c r="A9" s="27" t="s">
        <v>72</v>
      </c>
      <c r="B9" s="108">
        <f>SUM(B8)</f>
        <v>396</v>
      </c>
      <c r="C9" s="108">
        <f>SUM(C8)</f>
        <v>57</v>
      </c>
      <c r="F9" s="133"/>
    </row>
    <row r="10" spans="1:6" ht="18" customHeight="1" thickTop="1" x14ac:dyDescent="0.4">
      <c r="A10" s="28" t="s">
        <v>450</v>
      </c>
      <c r="B10" s="109"/>
      <c r="C10" s="109"/>
      <c r="F10" s="133"/>
    </row>
    <row r="11" spans="1:6" ht="18" customHeight="1" x14ac:dyDescent="0.4">
      <c r="A11" s="24" t="s">
        <v>451</v>
      </c>
      <c r="B11" s="107"/>
      <c r="C11" s="107"/>
      <c r="F11" s="133"/>
    </row>
    <row r="12" spans="1:6" ht="18" customHeight="1" x14ac:dyDescent="0.4">
      <c r="A12" s="82" t="s">
        <v>512</v>
      </c>
      <c r="B12" s="88">
        <v>7872</v>
      </c>
      <c r="C12" s="88">
        <v>1124</v>
      </c>
      <c r="F12" s="133"/>
    </row>
    <row r="13" spans="1:6" ht="18" customHeight="1" x14ac:dyDescent="0.4">
      <c r="A13" s="82" t="s">
        <v>513</v>
      </c>
      <c r="B13" s="88">
        <v>100</v>
      </c>
      <c r="C13" s="88">
        <v>14</v>
      </c>
      <c r="F13" s="133"/>
    </row>
    <row r="14" spans="1:6" ht="18" customHeight="1" x14ac:dyDescent="0.4">
      <c r="A14" s="82" t="s">
        <v>514</v>
      </c>
      <c r="B14" s="88">
        <v>5106</v>
      </c>
      <c r="C14" s="88">
        <v>729</v>
      </c>
      <c r="F14" s="133"/>
    </row>
    <row r="15" spans="1:6" ht="18" customHeight="1" x14ac:dyDescent="0.4">
      <c r="A15" s="82" t="s">
        <v>515</v>
      </c>
      <c r="B15" s="88">
        <v>684</v>
      </c>
      <c r="C15" s="88">
        <v>98</v>
      </c>
      <c r="F15" s="133"/>
    </row>
    <row r="16" spans="1:6" ht="18" customHeight="1" x14ac:dyDescent="0.4">
      <c r="A16" s="82" t="s">
        <v>814</v>
      </c>
      <c r="B16" s="88">
        <v>27</v>
      </c>
      <c r="C16" s="88">
        <v>4</v>
      </c>
      <c r="F16" s="133"/>
    </row>
    <row r="17" spans="1:6" ht="18" customHeight="1" x14ac:dyDescent="0.4">
      <c r="A17" s="82" t="s">
        <v>619</v>
      </c>
      <c r="B17" s="88">
        <v>98</v>
      </c>
      <c r="C17" s="88">
        <v>14</v>
      </c>
      <c r="F17" s="133"/>
    </row>
    <row r="18" spans="1:6" ht="18" customHeight="1" x14ac:dyDescent="0.4">
      <c r="A18" s="24" t="s">
        <v>517</v>
      </c>
      <c r="B18" s="88"/>
      <c r="C18" s="88"/>
      <c r="F18" s="133"/>
    </row>
    <row r="19" spans="1:6" ht="18" customHeight="1" x14ac:dyDescent="0.4">
      <c r="A19" s="28" t="s">
        <v>620</v>
      </c>
      <c r="B19" s="87">
        <v>86</v>
      </c>
      <c r="C19" s="88">
        <v>12</v>
      </c>
      <c r="F19" s="133"/>
    </row>
    <row r="20" spans="1:6" ht="18" customHeight="1" x14ac:dyDescent="0.4">
      <c r="A20" s="28" t="s">
        <v>876</v>
      </c>
      <c r="B20" s="87">
        <v>2</v>
      </c>
      <c r="C20" s="88">
        <v>0</v>
      </c>
      <c r="F20" s="133"/>
    </row>
    <row r="21" spans="1:6" ht="18" customHeight="1" thickBot="1" x14ac:dyDescent="0.55000000000000004">
      <c r="A21" s="27" t="s">
        <v>72</v>
      </c>
      <c r="B21" s="108">
        <f>SUM(B11:B20)</f>
        <v>13975</v>
      </c>
      <c r="C21" s="108">
        <f>SUM(C11:C20)</f>
        <v>1995</v>
      </c>
      <c r="E21" s="133"/>
      <c r="F21" s="133"/>
    </row>
    <row r="22" spans="1:6" ht="18" customHeight="1" thickTop="1" x14ac:dyDescent="0.4">
      <c r="A22" s="22" t="s">
        <v>42</v>
      </c>
      <c r="B22" s="88">
        <f>SUM(B9,B21)+1</f>
        <v>14372</v>
      </c>
      <c r="C22" s="88">
        <f>SUM(C9,C21)</f>
        <v>2052</v>
      </c>
      <c r="E22" s="133"/>
      <c r="F22" s="133"/>
    </row>
  </sheetData>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22"/>
  <sheetViews>
    <sheetView workbookViewId="0"/>
  </sheetViews>
  <sheetFormatPr defaultColWidth="8.86328125" defaultRowHeight="11" x14ac:dyDescent="0.4"/>
  <cols>
    <col min="1" max="1" width="20.86328125" style="13" customWidth="1"/>
    <col min="2" max="2" width="14.86328125" style="13" customWidth="1"/>
    <col min="3" max="3" width="16.86328125" style="13" customWidth="1"/>
    <col min="4" max="11" width="14.86328125" style="13" customWidth="1"/>
    <col min="12" max="16384" width="8.86328125" style="13"/>
  </cols>
  <sheetData>
    <row r="1" spans="1:11" ht="21.25" x14ac:dyDescent="0.65">
      <c r="A1" s="12" t="s">
        <v>324</v>
      </c>
    </row>
    <row r="2" spans="1:11" ht="13.25" x14ac:dyDescent="0.45">
      <c r="A2" s="14"/>
    </row>
    <row r="3" spans="1:11" ht="13.25" x14ac:dyDescent="0.45">
      <c r="A3" s="14"/>
    </row>
    <row r="4" spans="1:11" ht="13.25" x14ac:dyDescent="0.45">
      <c r="K4" s="16" t="s">
        <v>642</v>
      </c>
    </row>
    <row r="5" spans="1:11" ht="22.5" customHeight="1" x14ac:dyDescent="0.4">
      <c r="A5" s="260" t="s">
        <v>57</v>
      </c>
      <c r="B5" s="264" t="s">
        <v>75</v>
      </c>
      <c r="C5" s="30"/>
      <c r="D5" s="260" t="s">
        <v>76</v>
      </c>
      <c r="E5" s="261" t="s">
        <v>77</v>
      </c>
      <c r="F5" s="261" t="s">
        <v>78</v>
      </c>
      <c r="G5" s="262" t="s">
        <v>696</v>
      </c>
      <c r="H5" s="264" t="s">
        <v>79</v>
      </c>
      <c r="I5" s="31"/>
      <c r="J5" s="32"/>
      <c r="K5" s="260" t="s">
        <v>61</v>
      </c>
    </row>
    <row r="6" spans="1:11" ht="22.5" customHeight="1" x14ac:dyDescent="0.4">
      <c r="A6" s="260"/>
      <c r="B6" s="260"/>
      <c r="C6" s="33" t="s">
        <v>80</v>
      </c>
      <c r="D6" s="260"/>
      <c r="E6" s="261"/>
      <c r="F6" s="260"/>
      <c r="G6" s="263"/>
      <c r="H6" s="260"/>
      <c r="I6" s="17" t="s">
        <v>81</v>
      </c>
      <c r="J6" s="17" t="s">
        <v>82</v>
      </c>
      <c r="K6" s="260"/>
    </row>
    <row r="7" spans="1:11" ht="21.75" customHeight="1" x14ac:dyDescent="0.4">
      <c r="A7" s="24" t="s">
        <v>83</v>
      </c>
      <c r="B7" s="107"/>
      <c r="C7" s="117"/>
      <c r="D7" s="107"/>
      <c r="E7" s="107"/>
      <c r="F7" s="107"/>
      <c r="G7" s="107"/>
      <c r="H7" s="107"/>
      <c r="I7" s="107"/>
      <c r="J7" s="107"/>
      <c r="K7" s="107"/>
    </row>
    <row r="8" spans="1:11" ht="21.75" customHeight="1" x14ac:dyDescent="0.4">
      <c r="A8" s="24" t="s">
        <v>689</v>
      </c>
      <c r="B8" s="107">
        <f>SUM(D8:K8)</f>
        <v>95433</v>
      </c>
      <c r="C8" s="117">
        <v>36714</v>
      </c>
      <c r="D8" s="107">
        <v>95433</v>
      </c>
      <c r="E8" s="107">
        <v>0</v>
      </c>
      <c r="F8" s="107">
        <v>0</v>
      </c>
      <c r="G8" s="107">
        <v>0</v>
      </c>
      <c r="H8" s="107">
        <v>0</v>
      </c>
      <c r="I8" s="107">
        <v>0</v>
      </c>
      <c r="J8" s="107">
        <v>0</v>
      </c>
      <c r="K8" s="107">
        <v>0</v>
      </c>
    </row>
    <row r="9" spans="1:11" ht="21.75" customHeight="1" x14ac:dyDescent="0.4">
      <c r="A9" s="24" t="s">
        <v>690</v>
      </c>
      <c r="B9" s="107">
        <f t="shared" ref="B9:B13" si="0">SUM(D9:K9)</f>
        <v>0</v>
      </c>
      <c r="C9" s="117">
        <v>0</v>
      </c>
      <c r="D9" s="107">
        <v>0</v>
      </c>
      <c r="E9" s="107">
        <v>0</v>
      </c>
      <c r="F9" s="107">
        <v>0</v>
      </c>
      <c r="G9" s="107">
        <v>0</v>
      </c>
      <c r="H9" s="107">
        <v>0</v>
      </c>
      <c r="I9" s="107">
        <v>0</v>
      </c>
      <c r="J9" s="107">
        <v>0</v>
      </c>
      <c r="K9" s="107">
        <v>0</v>
      </c>
    </row>
    <row r="10" spans="1:11" ht="21.75" customHeight="1" x14ac:dyDescent="0.4">
      <c r="A10" s="24" t="s">
        <v>691</v>
      </c>
      <c r="B10" s="107">
        <f t="shared" si="0"/>
        <v>0</v>
      </c>
      <c r="C10" s="117">
        <v>0</v>
      </c>
      <c r="D10" s="107">
        <v>0</v>
      </c>
      <c r="E10" s="107">
        <v>0</v>
      </c>
      <c r="F10" s="107">
        <v>0</v>
      </c>
      <c r="G10" s="107">
        <v>0</v>
      </c>
      <c r="H10" s="107">
        <v>0</v>
      </c>
      <c r="I10" s="107">
        <v>0</v>
      </c>
      <c r="J10" s="107">
        <v>0</v>
      </c>
      <c r="K10" s="107">
        <v>0</v>
      </c>
    </row>
    <row r="11" spans="1:11" ht="21.75" customHeight="1" x14ac:dyDescent="0.4">
      <c r="A11" s="24" t="s">
        <v>692</v>
      </c>
      <c r="B11" s="107">
        <f t="shared" si="0"/>
        <v>370629</v>
      </c>
      <c r="C11" s="117">
        <v>49347</v>
      </c>
      <c r="D11" s="107">
        <v>345077</v>
      </c>
      <c r="E11" s="107">
        <v>0</v>
      </c>
      <c r="F11" s="107">
        <v>7452</v>
      </c>
      <c r="G11" s="107">
        <v>18100</v>
      </c>
      <c r="H11" s="107">
        <v>0</v>
      </c>
      <c r="I11" s="107">
        <v>0</v>
      </c>
      <c r="J11" s="107">
        <v>0</v>
      </c>
      <c r="K11" s="107">
        <v>0</v>
      </c>
    </row>
    <row r="12" spans="1:11" ht="21.75" customHeight="1" x14ac:dyDescent="0.4">
      <c r="A12" s="24" t="s">
        <v>693</v>
      </c>
      <c r="B12" s="107">
        <f t="shared" si="0"/>
        <v>365465</v>
      </c>
      <c r="C12" s="117">
        <v>41883</v>
      </c>
      <c r="D12" s="107">
        <v>4724</v>
      </c>
      <c r="E12" s="107">
        <v>52532</v>
      </c>
      <c r="F12" s="107">
        <v>0</v>
      </c>
      <c r="G12" s="107">
        <v>308209</v>
      </c>
      <c r="H12" s="107">
        <v>0</v>
      </c>
      <c r="I12" s="107">
        <v>0</v>
      </c>
      <c r="J12" s="107">
        <v>0</v>
      </c>
      <c r="K12" s="107">
        <v>0</v>
      </c>
    </row>
    <row r="13" spans="1:11" ht="21.75" customHeight="1" x14ac:dyDescent="0.4">
      <c r="A13" s="24" t="s">
        <v>88</v>
      </c>
      <c r="B13" s="107">
        <f t="shared" si="0"/>
        <v>2757885</v>
      </c>
      <c r="C13" s="117">
        <v>178222</v>
      </c>
      <c r="D13" s="107">
        <v>2757885</v>
      </c>
      <c r="E13" s="107">
        <v>0</v>
      </c>
      <c r="F13" s="107">
        <v>0</v>
      </c>
      <c r="G13" s="107">
        <v>0</v>
      </c>
      <c r="H13" s="107">
        <v>0</v>
      </c>
      <c r="I13" s="107">
        <v>0</v>
      </c>
      <c r="J13" s="107">
        <v>0</v>
      </c>
      <c r="K13" s="107">
        <v>0</v>
      </c>
    </row>
    <row r="14" spans="1:11" ht="21.75" customHeight="1" x14ac:dyDescent="0.4">
      <c r="A14" s="24" t="s">
        <v>84</v>
      </c>
      <c r="B14" s="107"/>
      <c r="C14" s="117"/>
      <c r="D14" s="107"/>
      <c r="E14" s="107"/>
      <c r="F14" s="107"/>
      <c r="G14" s="107"/>
      <c r="H14" s="107"/>
      <c r="I14" s="107"/>
      <c r="J14" s="107"/>
      <c r="K14" s="107"/>
    </row>
    <row r="15" spans="1:11" ht="21.75" customHeight="1" x14ac:dyDescent="0.4">
      <c r="A15" s="24" t="s">
        <v>85</v>
      </c>
      <c r="B15" s="107">
        <f>SUM(D15:K15)</f>
        <v>2008367</v>
      </c>
      <c r="C15" s="117">
        <v>220827</v>
      </c>
      <c r="D15" s="107">
        <v>1453451</v>
      </c>
      <c r="E15" s="107">
        <v>551507</v>
      </c>
      <c r="F15" s="107">
        <v>3409</v>
      </c>
      <c r="G15" s="107">
        <v>0</v>
      </c>
      <c r="H15" s="107">
        <v>0</v>
      </c>
      <c r="I15" s="107">
        <v>0</v>
      </c>
      <c r="J15" s="107">
        <v>0</v>
      </c>
      <c r="K15" s="107">
        <v>0</v>
      </c>
    </row>
    <row r="16" spans="1:11" ht="21.75" customHeight="1" x14ac:dyDescent="0.4">
      <c r="A16" s="24" t="s">
        <v>86</v>
      </c>
      <c r="B16" s="107">
        <f>SUM(D16:K16)</f>
        <v>3483</v>
      </c>
      <c r="C16" s="117">
        <v>1841</v>
      </c>
      <c r="D16" s="107">
        <v>3483</v>
      </c>
      <c r="E16" s="107">
        <v>0</v>
      </c>
      <c r="F16" s="107">
        <v>0</v>
      </c>
      <c r="G16" s="107">
        <v>0</v>
      </c>
      <c r="H16" s="107">
        <v>0</v>
      </c>
      <c r="I16" s="107">
        <v>0</v>
      </c>
      <c r="J16" s="107">
        <v>0</v>
      </c>
      <c r="K16" s="107">
        <v>0</v>
      </c>
    </row>
    <row r="17" spans="1:11" ht="21.75" customHeight="1" x14ac:dyDescent="0.4">
      <c r="A17" s="24" t="s">
        <v>694</v>
      </c>
      <c r="B17" s="107">
        <f>SUM(D17:K17)</f>
        <v>0</v>
      </c>
      <c r="C17" s="117">
        <v>0</v>
      </c>
      <c r="D17" s="107">
        <v>0</v>
      </c>
      <c r="E17" s="107">
        <v>0</v>
      </c>
      <c r="F17" s="107">
        <v>0</v>
      </c>
      <c r="G17" s="107">
        <v>0</v>
      </c>
      <c r="H17" s="107">
        <v>0</v>
      </c>
      <c r="I17" s="107">
        <v>0</v>
      </c>
      <c r="J17" s="107">
        <v>0</v>
      </c>
      <c r="K17" s="107">
        <v>0</v>
      </c>
    </row>
    <row r="18" spans="1:11" ht="21.75" customHeight="1" x14ac:dyDescent="0.4">
      <c r="A18" s="24" t="s">
        <v>88</v>
      </c>
      <c r="B18" s="107">
        <f>SUM(D18:K18)</f>
        <v>245804</v>
      </c>
      <c r="C18" s="117">
        <v>25668</v>
      </c>
      <c r="D18" s="107">
        <v>242339</v>
      </c>
      <c r="E18" s="107">
        <v>3465</v>
      </c>
      <c r="F18" s="107">
        <v>0</v>
      </c>
      <c r="G18" s="107">
        <v>0</v>
      </c>
      <c r="H18" s="107">
        <v>0</v>
      </c>
      <c r="I18" s="107">
        <v>0</v>
      </c>
      <c r="J18" s="107">
        <v>0</v>
      </c>
      <c r="K18" s="107">
        <v>0</v>
      </c>
    </row>
    <row r="19" spans="1:11" ht="21.75" customHeight="1" x14ac:dyDescent="0.4">
      <c r="A19" s="24" t="s">
        <v>695</v>
      </c>
      <c r="B19" s="107">
        <f>SUM(D19:K19)</f>
        <v>0</v>
      </c>
      <c r="C19" s="117">
        <v>0</v>
      </c>
      <c r="D19" s="107">
        <v>0</v>
      </c>
      <c r="E19" s="107">
        <v>0</v>
      </c>
      <c r="F19" s="107">
        <v>0</v>
      </c>
      <c r="G19" s="107">
        <v>0</v>
      </c>
      <c r="H19" s="107">
        <v>0</v>
      </c>
      <c r="I19" s="107">
        <v>0</v>
      </c>
      <c r="J19" s="107">
        <v>0</v>
      </c>
      <c r="K19" s="107">
        <v>0</v>
      </c>
    </row>
    <row r="20" spans="1:11" ht="21.75" customHeight="1" x14ac:dyDescent="0.4">
      <c r="A20" s="22" t="s">
        <v>89</v>
      </c>
      <c r="B20" s="107">
        <f>SUM(B7:B19)</f>
        <v>5847066</v>
      </c>
      <c r="C20" s="117">
        <f>SUM(C7:C19)</f>
        <v>554502</v>
      </c>
      <c r="D20" s="107">
        <f t="shared" ref="D20:K20" si="1">SUM(D7:D19)</f>
        <v>4902392</v>
      </c>
      <c r="E20" s="107">
        <f t="shared" si="1"/>
        <v>607504</v>
      </c>
      <c r="F20" s="107">
        <f t="shared" si="1"/>
        <v>10861</v>
      </c>
      <c r="G20" s="107">
        <f t="shared" si="1"/>
        <v>326309</v>
      </c>
      <c r="H20" s="107">
        <f t="shared" si="1"/>
        <v>0</v>
      </c>
      <c r="I20" s="107">
        <f t="shared" si="1"/>
        <v>0</v>
      </c>
      <c r="J20" s="107">
        <f t="shared" si="1"/>
        <v>0</v>
      </c>
      <c r="K20" s="107">
        <f t="shared" si="1"/>
        <v>0</v>
      </c>
    </row>
    <row r="21" spans="1:11" x14ac:dyDescent="0.4">
      <c r="A21" s="13" t="s">
        <v>697</v>
      </c>
    </row>
    <row r="22" spans="1:11" s="116" customFormat="1" x14ac:dyDescent="0.4"/>
  </sheetData>
  <mergeCells count="8">
    <mergeCell ref="G5:G6"/>
    <mergeCell ref="H5:H6"/>
    <mergeCell ref="K5:K6"/>
    <mergeCell ref="A5:A6"/>
    <mergeCell ref="B5:B6"/>
    <mergeCell ref="D5:D6"/>
    <mergeCell ref="E5:E6"/>
    <mergeCell ref="F5:F6"/>
  </mergeCells>
  <phoneticPr fontId="2"/>
  <printOptions horizontalCentered="1"/>
  <pageMargins left="0.39370078740157483" right="0.39370078740157483" top="0.98425196850393704" bottom="0.39370078740157483" header="0.19685039370078741" footer="0.19685039370078741"/>
  <pageSetup paperSize="9" scale="82" fitToHeight="0" orientation="landscape" r:id="rId1"/>
  <headerFooter>
    <oddHeader xml:space="preserve">&amp;R&amp;9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
  <sheetViews>
    <sheetView workbookViewId="0"/>
  </sheetViews>
  <sheetFormatPr defaultColWidth="8.86328125" defaultRowHeight="11" x14ac:dyDescent="0.4"/>
  <cols>
    <col min="1" max="1" width="22.86328125" style="13" customWidth="1"/>
    <col min="2" max="8" width="12.86328125" style="13" customWidth="1"/>
    <col min="9" max="9" width="10.1328125" style="13" bestFit="1" customWidth="1"/>
    <col min="10" max="16384" width="8.86328125" style="13"/>
  </cols>
  <sheetData>
    <row r="1" spans="1:9" ht="21.25" x14ac:dyDescent="0.65">
      <c r="A1" s="12" t="s">
        <v>325</v>
      </c>
    </row>
    <row r="2" spans="1:9" ht="13.25" x14ac:dyDescent="0.45">
      <c r="A2" s="14"/>
    </row>
    <row r="3" spans="1:9" ht="13.25" x14ac:dyDescent="0.45">
      <c r="A3" s="14"/>
    </row>
    <row r="4" spans="1:9" ht="13.25" x14ac:dyDescent="0.45">
      <c r="A4" s="75"/>
      <c r="B4" s="75"/>
      <c r="C4" s="75"/>
      <c r="D4" s="75"/>
      <c r="E4" s="75"/>
      <c r="F4" s="75"/>
      <c r="G4" s="75"/>
      <c r="H4" s="75"/>
      <c r="I4" s="76" t="s">
        <v>642</v>
      </c>
    </row>
    <row r="5" spans="1:9" ht="37.5" customHeight="1" x14ac:dyDescent="0.4">
      <c r="A5" s="89" t="s">
        <v>75</v>
      </c>
      <c r="B5" s="77" t="s">
        <v>90</v>
      </c>
      <c r="C5" s="78" t="s">
        <v>91</v>
      </c>
      <c r="D5" s="78" t="s">
        <v>92</v>
      </c>
      <c r="E5" s="78" t="s">
        <v>93</v>
      </c>
      <c r="F5" s="78" t="s">
        <v>94</v>
      </c>
      <c r="G5" s="78" t="s">
        <v>95</v>
      </c>
      <c r="H5" s="77" t="s">
        <v>96</v>
      </c>
      <c r="I5" s="78" t="s">
        <v>521</v>
      </c>
    </row>
    <row r="6" spans="1:9" ht="21" customHeight="1" x14ac:dyDescent="0.4">
      <c r="A6" s="90">
        <f>SUM(B6:H6)</f>
        <v>5847066</v>
      </c>
      <c r="B6" s="80">
        <v>5496649</v>
      </c>
      <c r="C6" s="80">
        <v>323187</v>
      </c>
      <c r="D6" s="80">
        <v>25445</v>
      </c>
      <c r="E6" s="80">
        <v>1213</v>
      </c>
      <c r="F6" s="80">
        <v>572</v>
      </c>
      <c r="G6" s="80">
        <v>0</v>
      </c>
      <c r="H6" s="80">
        <v>0</v>
      </c>
      <c r="I6" s="182">
        <v>2.3E-3</v>
      </c>
    </row>
  </sheetData>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6"/>
  <sheetViews>
    <sheetView workbookViewId="0"/>
  </sheetViews>
  <sheetFormatPr defaultColWidth="8.86328125" defaultRowHeight="11" x14ac:dyDescent="0.4"/>
  <cols>
    <col min="1" max="1" width="22.86328125" style="13" customWidth="1"/>
    <col min="2" max="8" width="12.86328125" style="13" customWidth="1"/>
    <col min="9" max="10" width="12.81640625" style="13" customWidth="1"/>
    <col min="11" max="16384" width="8.86328125" style="13"/>
  </cols>
  <sheetData>
    <row r="1" spans="1:10" ht="21.25" x14ac:dyDescent="0.65">
      <c r="A1" s="12" t="s">
        <v>326</v>
      </c>
    </row>
    <row r="2" spans="1:10" ht="13.25" x14ac:dyDescent="0.45">
      <c r="A2" s="14"/>
    </row>
    <row r="3" spans="1:10" ht="13.25" x14ac:dyDescent="0.45">
      <c r="A3" s="14"/>
    </row>
    <row r="4" spans="1:10" ht="13.25" x14ac:dyDescent="0.45">
      <c r="J4" s="16" t="s">
        <v>642</v>
      </c>
    </row>
    <row r="5" spans="1:10" ht="37.5" customHeight="1" x14ac:dyDescent="0.4">
      <c r="A5" s="33" t="s">
        <v>75</v>
      </c>
      <c r="B5" s="17" t="s">
        <v>97</v>
      </c>
      <c r="C5" s="18" t="s">
        <v>98</v>
      </c>
      <c r="D5" s="18" t="s">
        <v>99</v>
      </c>
      <c r="E5" s="18" t="s">
        <v>100</v>
      </c>
      <c r="F5" s="18" t="s">
        <v>101</v>
      </c>
      <c r="G5" s="18" t="s">
        <v>102</v>
      </c>
      <c r="H5" s="18" t="s">
        <v>643</v>
      </c>
      <c r="I5" s="78" t="s">
        <v>104</v>
      </c>
      <c r="J5" s="77" t="s">
        <v>105</v>
      </c>
    </row>
    <row r="6" spans="1:10" ht="21" customHeight="1" x14ac:dyDescent="0.4">
      <c r="A6" s="34">
        <f>SUM(B6:J6)</f>
        <v>5847066</v>
      </c>
      <c r="B6" s="20">
        <v>554502</v>
      </c>
      <c r="C6" s="20">
        <v>543282</v>
      </c>
      <c r="D6" s="20">
        <v>500117</v>
      </c>
      <c r="E6" s="20">
        <v>482749</v>
      </c>
      <c r="F6" s="20">
        <v>460933</v>
      </c>
      <c r="G6" s="20">
        <v>1842695</v>
      </c>
      <c r="H6" s="20">
        <v>879753</v>
      </c>
      <c r="I6" s="20">
        <v>522275</v>
      </c>
      <c r="J6" s="20">
        <v>60760</v>
      </c>
    </row>
  </sheetData>
  <phoneticPr fontId="2"/>
  <printOptions horizontalCentered="1"/>
  <pageMargins left="0.39370078740157483" right="0.39370078740157483" top="0.98425196850393704" bottom="0.39370078740157483" header="0.19685039370078741" footer="0.19685039370078741"/>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BED48-11BF-4D33-9166-EDEE435F0F54}">
  <dimension ref="A1:I5"/>
  <sheetViews>
    <sheetView workbookViewId="0">
      <selection sqref="A1:I1"/>
    </sheetView>
  </sheetViews>
  <sheetFormatPr defaultColWidth="8.86328125" defaultRowHeight="11" x14ac:dyDescent="0.4"/>
  <cols>
    <col min="1" max="1" width="21.5" style="13" customWidth="1"/>
    <col min="2" max="8" width="12.86328125" style="13" customWidth="1"/>
    <col min="9" max="16384" width="8.86328125" style="13"/>
  </cols>
  <sheetData>
    <row r="1" spans="1:9" s="118" customFormat="1" ht="21.25" x14ac:dyDescent="0.4">
      <c r="A1" s="265" t="s">
        <v>644</v>
      </c>
      <c r="B1" s="265"/>
      <c r="C1" s="265"/>
      <c r="D1" s="265"/>
      <c r="E1" s="265"/>
      <c r="F1" s="265"/>
      <c r="G1" s="265"/>
      <c r="H1" s="265"/>
      <c r="I1" s="265"/>
    </row>
    <row r="2" spans="1:9" s="118" customFormat="1" ht="13.25" x14ac:dyDescent="0.45">
      <c r="A2" s="119"/>
      <c r="G2" s="120" t="s">
        <v>645</v>
      </c>
    </row>
    <row r="3" spans="1:9" s="118" customFormat="1" ht="22.5" customHeight="1" x14ac:dyDescent="0.4">
      <c r="A3" s="266" t="s">
        <v>646</v>
      </c>
      <c r="B3" s="266"/>
      <c r="C3" s="267" t="s">
        <v>647</v>
      </c>
      <c r="D3" s="267"/>
      <c r="E3" s="267"/>
      <c r="F3" s="267"/>
      <c r="G3" s="267"/>
    </row>
    <row r="4" spans="1:9" s="118" customFormat="1" ht="18" customHeight="1" x14ac:dyDescent="0.4">
      <c r="A4" s="268" t="s">
        <v>129</v>
      </c>
      <c r="B4" s="268"/>
      <c r="C4" s="268" t="s">
        <v>648</v>
      </c>
      <c r="D4" s="268"/>
      <c r="E4" s="268"/>
      <c r="F4" s="268"/>
      <c r="G4" s="268"/>
    </row>
    <row r="5" spans="1:9" s="118" customFormat="1" x14ac:dyDescent="0.4">
      <c r="A5" s="118" t="s">
        <v>649</v>
      </c>
    </row>
  </sheetData>
  <mergeCells count="5">
    <mergeCell ref="A1:I1"/>
    <mergeCell ref="A3:B3"/>
    <mergeCell ref="C3:G3"/>
    <mergeCell ref="A4:B4"/>
    <mergeCell ref="C4:G4"/>
  </mergeCells>
  <phoneticPr fontId="2"/>
  <printOptions horizontalCentered="1"/>
  <pageMargins left="0.39370078740157483" right="0.39370078740157483" top="0.98425196850393704" bottom="0.39370078740157483" header="0.19685039370078741" footer="0.19685039370078741"/>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3"/>
  <sheetViews>
    <sheetView workbookViewId="0">
      <selection activeCell="E8" sqref="E8"/>
    </sheetView>
  </sheetViews>
  <sheetFormatPr defaultColWidth="8.86328125" defaultRowHeight="11" x14ac:dyDescent="0.4"/>
  <cols>
    <col min="1" max="1" width="21.36328125" style="13" customWidth="1"/>
    <col min="2" max="6" width="20.86328125" style="13" customWidth="1"/>
    <col min="7" max="16384" width="8.86328125" style="13"/>
  </cols>
  <sheetData>
    <row r="1" spans="1:6" ht="21.25" x14ac:dyDescent="0.65">
      <c r="A1" s="12" t="s">
        <v>327</v>
      </c>
    </row>
    <row r="2" spans="1:6" ht="13.25" x14ac:dyDescent="0.45">
      <c r="A2" s="14"/>
    </row>
    <row r="3" spans="1:6" ht="13.25" x14ac:dyDescent="0.45">
      <c r="A3" s="14"/>
    </row>
    <row r="4" spans="1:6" ht="13.25" x14ac:dyDescent="0.45">
      <c r="A4" s="75"/>
      <c r="B4" s="75"/>
      <c r="C4" s="75"/>
      <c r="D4" s="75"/>
      <c r="E4" s="75"/>
      <c r="F4" s="76" t="s">
        <v>682</v>
      </c>
    </row>
    <row r="5" spans="1:6" ht="22.5" customHeight="1" x14ac:dyDescent="0.4">
      <c r="A5" s="269" t="s">
        <v>106</v>
      </c>
      <c r="B5" s="269" t="s">
        <v>107</v>
      </c>
      <c r="C5" s="269" t="s">
        <v>108</v>
      </c>
      <c r="D5" s="269" t="s">
        <v>109</v>
      </c>
      <c r="E5" s="269"/>
      <c r="F5" s="269" t="s">
        <v>73</v>
      </c>
    </row>
    <row r="6" spans="1:6" ht="22.5" customHeight="1" x14ac:dyDescent="0.4">
      <c r="A6" s="269"/>
      <c r="B6" s="269"/>
      <c r="C6" s="269"/>
      <c r="D6" s="77" t="s">
        <v>110</v>
      </c>
      <c r="E6" s="77" t="s">
        <v>61</v>
      </c>
      <c r="F6" s="269"/>
    </row>
    <row r="7" spans="1:6" ht="17.899999999999999" customHeight="1" x14ac:dyDescent="0.4">
      <c r="A7" s="79" t="s">
        <v>680</v>
      </c>
      <c r="B7" s="91">
        <v>1037819</v>
      </c>
      <c r="C7" s="91">
        <v>0</v>
      </c>
      <c r="D7" s="91">
        <v>0</v>
      </c>
      <c r="E7" s="91">
        <v>0</v>
      </c>
      <c r="F7" s="91">
        <f>B7+C7-SUM(D7,E7)</f>
        <v>1037819</v>
      </c>
    </row>
    <row r="8" spans="1:6" ht="17.899999999999999" customHeight="1" x14ac:dyDescent="0.4">
      <c r="A8" s="79" t="s">
        <v>522</v>
      </c>
      <c r="B8" s="91">
        <v>5924</v>
      </c>
      <c r="C8" s="91">
        <v>5716</v>
      </c>
      <c r="D8" s="91">
        <v>0</v>
      </c>
      <c r="E8" s="91">
        <v>5924</v>
      </c>
      <c r="F8" s="91">
        <f t="shared" ref="F8:F12" si="0">B8+C8-SUM(D8,E8)</f>
        <v>5716</v>
      </c>
    </row>
    <row r="9" spans="1:6" ht="17.899999999999999" customHeight="1" x14ac:dyDescent="0.4">
      <c r="A9" s="79" t="s">
        <v>523</v>
      </c>
      <c r="B9" s="91">
        <v>1889</v>
      </c>
      <c r="C9" s="91">
        <v>2052</v>
      </c>
      <c r="D9" s="91">
        <v>0</v>
      </c>
      <c r="E9" s="91">
        <v>1889</v>
      </c>
      <c r="F9" s="91">
        <f t="shared" si="0"/>
        <v>2052</v>
      </c>
    </row>
    <row r="10" spans="1:6" ht="17.899999999999999" customHeight="1" x14ac:dyDescent="0.4">
      <c r="A10" s="79" t="s">
        <v>524</v>
      </c>
      <c r="B10" s="91">
        <v>953068</v>
      </c>
      <c r="C10" s="91">
        <v>0</v>
      </c>
      <c r="D10" s="91">
        <v>0</v>
      </c>
      <c r="E10" s="91">
        <v>18743</v>
      </c>
      <c r="F10" s="91">
        <f t="shared" si="0"/>
        <v>934325</v>
      </c>
    </row>
    <row r="11" spans="1:6" ht="17.899999999999999" customHeight="1" x14ac:dyDescent="0.4">
      <c r="A11" s="79" t="s">
        <v>525</v>
      </c>
      <c r="B11" s="91">
        <v>18000</v>
      </c>
      <c r="C11" s="91">
        <v>0</v>
      </c>
      <c r="D11" s="91">
        <v>0</v>
      </c>
      <c r="E11" s="91">
        <v>4500</v>
      </c>
      <c r="F11" s="91">
        <f t="shared" si="0"/>
        <v>13500</v>
      </c>
    </row>
    <row r="12" spans="1:6" ht="17.899999999999999" customHeight="1" x14ac:dyDescent="0.4">
      <c r="A12" s="79" t="s">
        <v>526</v>
      </c>
      <c r="B12" s="91">
        <v>47189</v>
      </c>
      <c r="C12" s="91">
        <v>50981</v>
      </c>
      <c r="D12" s="91">
        <v>47189</v>
      </c>
      <c r="E12" s="91">
        <v>0</v>
      </c>
      <c r="F12" s="91">
        <f t="shared" si="0"/>
        <v>50981</v>
      </c>
    </row>
    <row r="13" spans="1:6" ht="17.899999999999999" customHeight="1" x14ac:dyDescent="0.4">
      <c r="A13" s="81" t="s">
        <v>42</v>
      </c>
      <c r="B13" s="91">
        <v>2063889</v>
      </c>
      <c r="C13" s="91">
        <f t="shared" ref="C13:F13" si="1">SUM(C7:C12)</f>
        <v>58749</v>
      </c>
      <c r="D13" s="91">
        <f t="shared" si="1"/>
        <v>47189</v>
      </c>
      <c r="E13" s="91">
        <f t="shared" si="1"/>
        <v>31056</v>
      </c>
      <c r="F13" s="91">
        <f t="shared" si="1"/>
        <v>2044393</v>
      </c>
    </row>
  </sheetData>
  <mergeCells count="5">
    <mergeCell ref="A5:A6"/>
    <mergeCell ref="B5:B6"/>
    <mergeCell ref="C5:C6"/>
    <mergeCell ref="D5:E5"/>
    <mergeCell ref="F5:F6"/>
  </mergeCells>
  <phoneticPr fontId="2"/>
  <printOptions horizontalCentered="1"/>
  <pageMargins left="0.39370078740157483" right="0.39370078740157483" top="0.98425196850393704" bottom="0.39370078740157483" header="0.19685039370078741" footer="0.19685039370078741"/>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31"/>
  <sheetViews>
    <sheetView workbookViewId="0"/>
  </sheetViews>
  <sheetFormatPr defaultColWidth="8.86328125" defaultRowHeight="11" x14ac:dyDescent="0.4"/>
  <cols>
    <col min="1" max="1" width="28.5" style="13" customWidth="1"/>
    <col min="2" max="2" width="48.6328125" style="13" bestFit="1" customWidth="1"/>
    <col min="3" max="3" width="34.5" style="13" bestFit="1" customWidth="1"/>
    <col min="4" max="4" width="16.86328125" style="13" customWidth="1"/>
    <col min="5" max="5" width="41.1328125" style="13" bestFit="1" customWidth="1"/>
    <col min="6" max="16384" width="8.86328125" style="13"/>
  </cols>
  <sheetData>
    <row r="1" spans="1:6" ht="21.25" x14ac:dyDescent="0.65">
      <c r="A1" s="12" t="s">
        <v>330</v>
      </c>
    </row>
    <row r="2" spans="1:6" ht="13.25" x14ac:dyDescent="0.45">
      <c r="A2" s="14"/>
    </row>
    <row r="3" spans="1:6" ht="13.25" x14ac:dyDescent="0.45">
      <c r="A3" s="14"/>
    </row>
    <row r="4" spans="1:6" ht="13.25" x14ac:dyDescent="0.45">
      <c r="E4" s="16" t="s">
        <v>682</v>
      </c>
    </row>
    <row r="5" spans="1:6" ht="22.5" customHeight="1" x14ac:dyDescent="0.4">
      <c r="A5" s="17" t="s">
        <v>106</v>
      </c>
      <c r="B5" s="17" t="s">
        <v>132</v>
      </c>
      <c r="C5" s="17" t="s">
        <v>133</v>
      </c>
      <c r="D5" s="17" t="s">
        <v>113</v>
      </c>
      <c r="E5" s="17" t="s">
        <v>134</v>
      </c>
      <c r="F5" s="114"/>
    </row>
    <row r="6" spans="1:6" ht="18" customHeight="1" x14ac:dyDescent="0.4">
      <c r="A6" s="270" t="s">
        <v>135</v>
      </c>
      <c r="B6" s="24" t="s">
        <v>815</v>
      </c>
      <c r="C6" s="29" t="s">
        <v>816</v>
      </c>
      <c r="D6" s="20">
        <v>15792</v>
      </c>
      <c r="E6" s="24" t="s">
        <v>822</v>
      </c>
    </row>
    <row r="7" spans="1:6" ht="18" customHeight="1" x14ac:dyDescent="0.4">
      <c r="A7" s="270"/>
      <c r="B7" s="24"/>
      <c r="C7" s="29"/>
      <c r="D7" s="20"/>
      <c r="E7" s="24"/>
    </row>
    <row r="8" spans="1:6" ht="18" customHeight="1" x14ac:dyDescent="0.4">
      <c r="A8" s="270"/>
      <c r="B8" s="24"/>
      <c r="C8" s="29"/>
      <c r="D8" s="20"/>
      <c r="E8" s="24"/>
    </row>
    <row r="9" spans="1:6" ht="18" customHeight="1" x14ac:dyDescent="0.4">
      <c r="A9" s="271"/>
      <c r="B9" s="22" t="s">
        <v>122</v>
      </c>
      <c r="C9" s="37"/>
      <c r="D9" s="20">
        <f>SUM(D6:D8)</f>
        <v>15792</v>
      </c>
      <c r="E9" s="37"/>
    </row>
    <row r="10" spans="1:6" ht="18" customHeight="1" x14ac:dyDescent="0.4">
      <c r="A10" s="272"/>
      <c r="B10" s="24" t="s">
        <v>527</v>
      </c>
      <c r="C10" s="24" t="s">
        <v>817</v>
      </c>
      <c r="D10" s="20">
        <v>252832</v>
      </c>
      <c r="E10" s="29" t="s">
        <v>823</v>
      </c>
    </row>
    <row r="11" spans="1:6" ht="18" customHeight="1" x14ac:dyDescent="0.4">
      <c r="A11" s="272"/>
      <c r="B11" s="24" t="s">
        <v>528</v>
      </c>
      <c r="C11" s="24" t="s">
        <v>818</v>
      </c>
      <c r="D11" s="20">
        <v>153729</v>
      </c>
      <c r="E11" s="29" t="s">
        <v>823</v>
      </c>
    </row>
    <row r="12" spans="1:6" ht="18" customHeight="1" x14ac:dyDescent="0.4">
      <c r="A12" s="272"/>
      <c r="B12" s="24" t="s">
        <v>877</v>
      </c>
      <c r="C12" s="24" t="s">
        <v>878</v>
      </c>
      <c r="D12" s="20">
        <v>129419</v>
      </c>
      <c r="E12" s="29" t="s">
        <v>879</v>
      </c>
    </row>
    <row r="13" spans="1:6" ht="18" customHeight="1" x14ac:dyDescent="0.4">
      <c r="A13" s="272"/>
      <c r="B13" s="24" t="s">
        <v>880</v>
      </c>
      <c r="C13" s="24" t="s">
        <v>881</v>
      </c>
      <c r="D13" s="20">
        <v>115710</v>
      </c>
      <c r="E13" s="29" t="s">
        <v>882</v>
      </c>
    </row>
    <row r="14" spans="1:6" ht="18" customHeight="1" x14ac:dyDescent="0.4">
      <c r="A14" s="272"/>
      <c r="B14" s="24" t="s">
        <v>529</v>
      </c>
      <c r="C14" s="24" t="s">
        <v>613</v>
      </c>
      <c r="D14" s="20">
        <v>104704</v>
      </c>
      <c r="E14" s="29" t="s">
        <v>824</v>
      </c>
    </row>
    <row r="15" spans="1:6" ht="18" customHeight="1" x14ac:dyDescent="0.4">
      <c r="A15" s="272"/>
      <c r="B15" s="24" t="s">
        <v>530</v>
      </c>
      <c r="C15" s="24" t="s">
        <v>361</v>
      </c>
      <c r="D15" s="20">
        <v>80806</v>
      </c>
      <c r="E15" s="29" t="s">
        <v>825</v>
      </c>
    </row>
    <row r="16" spans="1:6" ht="18" customHeight="1" x14ac:dyDescent="0.4">
      <c r="A16" s="272"/>
      <c r="B16" s="24" t="s">
        <v>883</v>
      </c>
      <c r="C16" s="24" t="s">
        <v>884</v>
      </c>
      <c r="D16" s="20">
        <v>63899</v>
      </c>
      <c r="E16" s="29" t="s">
        <v>885</v>
      </c>
    </row>
    <row r="17" spans="1:5" ht="18" customHeight="1" x14ac:dyDescent="0.4">
      <c r="A17" s="272"/>
      <c r="B17" s="24" t="s">
        <v>886</v>
      </c>
      <c r="C17" s="24" t="s">
        <v>881</v>
      </c>
      <c r="D17" s="20">
        <v>48330</v>
      </c>
      <c r="E17" s="29" t="s">
        <v>887</v>
      </c>
    </row>
    <row r="18" spans="1:5" ht="18" customHeight="1" x14ac:dyDescent="0.4">
      <c r="A18" s="272"/>
      <c r="B18" s="24" t="s">
        <v>888</v>
      </c>
      <c r="C18" s="24" t="s">
        <v>889</v>
      </c>
      <c r="D18" s="20">
        <v>47097</v>
      </c>
      <c r="E18" s="29" t="s">
        <v>890</v>
      </c>
    </row>
    <row r="19" spans="1:5" ht="18" customHeight="1" x14ac:dyDescent="0.4">
      <c r="A19" s="272"/>
      <c r="B19" s="24" t="s">
        <v>819</v>
      </c>
      <c r="C19" s="24" t="s">
        <v>820</v>
      </c>
      <c r="D19" s="20">
        <v>43984</v>
      </c>
      <c r="E19" s="29" t="s">
        <v>823</v>
      </c>
    </row>
    <row r="20" spans="1:5" ht="18" customHeight="1" x14ac:dyDescent="0.4">
      <c r="A20" s="272"/>
      <c r="B20" s="24" t="s">
        <v>531</v>
      </c>
      <c r="C20" s="24" t="s">
        <v>821</v>
      </c>
      <c r="D20" s="20">
        <v>32415</v>
      </c>
      <c r="E20" s="29" t="s">
        <v>826</v>
      </c>
    </row>
    <row r="21" spans="1:5" ht="18" customHeight="1" x14ac:dyDescent="0.4">
      <c r="A21" s="272"/>
      <c r="B21" s="24" t="s">
        <v>891</v>
      </c>
      <c r="C21" s="24" t="s">
        <v>892</v>
      </c>
      <c r="D21" s="20">
        <v>31110</v>
      </c>
      <c r="E21" s="29" t="s">
        <v>893</v>
      </c>
    </row>
    <row r="22" spans="1:5" ht="18" customHeight="1" x14ac:dyDescent="0.4">
      <c r="A22" s="272"/>
      <c r="B22" s="24" t="s">
        <v>532</v>
      </c>
      <c r="C22" s="24" t="s">
        <v>614</v>
      </c>
      <c r="D22" s="20">
        <v>18575</v>
      </c>
      <c r="E22" s="29" t="s">
        <v>827</v>
      </c>
    </row>
    <row r="23" spans="1:5" ht="18" customHeight="1" x14ac:dyDescent="0.4">
      <c r="A23" s="272"/>
      <c r="B23" s="24" t="s">
        <v>533</v>
      </c>
      <c r="C23" s="24" t="s">
        <v>615</v>
      </c>
      <c r="D23" s="20">
        <v>15735</v>
      </c>
      <c r="E23" s="29" t="s">
        <v>828</v>
      </c>
    </row>
    <row r="24" spans="1:5" ht="18" customHeight="1" x14ac:dyDescent="0.4">
      <c r="A24" s="272"/>
      <c r="B24" s="24" t="s">
        <v>894</v>
      </c>
      <c r="C24" s="24" t="s">
        <v>895</v>
      </c>
      <c r="D24" s="20">
        <v>12765</v>
      </c>
      <c r="E24" s="24" t="s">
        <v>896</v>
      </c>
    </row>
    <row r="25" spans="1:5" ht="18" customHeight="1" x14ac:dyDescent="0.4">
      <c r="A25" s="272"/>
      <c r="B25" s="24" t="s">
        <v>534</v>
      </c>
      <c r="C25" s="24" t="s">
        <v>363</v>
      </c>
      <c r="D25" s="20">
        <v>12444</v>
      </c>
      <c r="E25" s="24" t="s">
        <v>825</v>
      </c>
    </row>
    <row r="26" spans="1:5" ht="18" customHeight="1" x14ac:dyDescent="0.4">
      <c r="A26" s="272"/>
      <c r="B26" s="24" t="s">
        <v>897</v>
      </c>
      <c r="C26" s="24" t="s">
        <v>898</v>
      </c>
      <c r="D26" s="20">
        <v>11100</v>
      </c>
      <c r="E26" s="24" t="s">
        <v>899</v>
      </c>
    </row>
    <row r="27" spans="1:5" ht="18" customHeight="1" x14ac:dyDescent="0.4">
      <c r="A27" s="272"/>
      <c r="B27" s="24" t="s">
        <v>900</v>
      </c>
      <c r="C27" s="24" t="s">
        <v>901</v>
      </c>
      <c r="D27" s="20">
        <v>11100</v>
      </c>
      <c r="E27" s="24" t="s">
        <v>901</v>
      </c>
    </row>
    <row r="28" spans="1:5" ht="18" customHeight="1" x14ac:dyDescent="0.4">
      <c r="A28" s="272"/>
      <c r="B28" s="24" t="s">
        <v>902</v>
      </c>
      <c r="C28" s="24" t="s">
        <v>903</v>
      </c>
      <c r="D28" s="20">
        <v>10640</v>
      </c>
      <c r="E28" s="24" t="s">
        <v>904</v>
      </c>
    </row>
    <row r="29" spans="1:5" ht="18" customHeight="1" x14ac:dyDescent="0.4">
      <c r="A29" s="272"/>
      <c r="B29" s="24" t="s">
        <v>698</v>
      </c>
      <c r="C29" s="24"/>
      <c r="D29" s="20">
        <v>219998</v>
      </c>
      <c r="E29" s="24"/>
    </row>
    <row r="30" spans="1:5" ht="18" customHeight="1" x14ac:dyDescent="0.4">
      <c r="A30" s="273"/>
      <c r="B30" s="22" t="s">
        <v>122</v>
      </c>
      <c r="C30" s="37"/>
      <c r="D30" s="20">
        <f>SUM(D10:D29)</f>
        <v>1416392</v>
      </c>
      <c r="E30" s="37"/>
    </row>
    <row r="31" spans="1:5" ht="18" customHeight="1" x14ac:dyDescent="0.4">
      <c r="A31" s="22" t="s">
        <v>42</v>
      </c>
      <c r="B31" s="37"/>
      <c r="C31" s="37"/>
      <c r="D31" s="20">
        <f>SUM(D30,D9)</f>
        <v>1432184</v>
      </c>
      <c r="E31" s="37"/>
    </row>
  </sheetData>
  <mergeCells count="2">
    <mergeCell ref="A6:A9"/>
    <mergeCell ref="A10:A30"/>
  </mergeCells>
  <phoneticPr fontId="2"/>
  <printOptions horizontalCentered="1"/>
  <pageMargins left="0.39370078740157483" right="0.39370078740157483" top="0.39370078740157483" bottom="0.39370078740157483" header="0.19685039370078741" footer="0.19685039370078741"/>
  <pageSetup paperSize="9" scale="8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E32"/>
  <sheetViews>
    <sheetView topLeftCell="A12" workbookViewId="0">
      <selection activeCell="E32" sqref="E32"/>
    </sheetView>
  </sheetViews>
  <sheetFormatPr defaultColWidth="8.86328125" defaultRowHeight="11" x14ac:dyDescent="0.4"/>
  <cols>
    <col min="1" max="2" width="17.1328125" style="13" customWidth="1"/>
    <col min="3" max="5" width="23.6328125" style="13" customWidth="1"/>
    <col min="6" max="16384" width="8.86328125" style="13"/>
  </cols>
  <sheetData>
    <row r="1" spans="1:5" ht="21.25" x14ac:dyDescent="0.65">
      <c r="A1" s="12" t="s">
        <v>328</v>
      </c>
    </row>
    <row r="2" spans="1:5" ht="13.25" x14ac:dyDescent="0.45">
      <c r="A2" s="14"/>
    </row>
    <row r="3" spans="1:5" ht="13.25" x14ac:dyDescent="0.45">
      <c r="A3" s="14"/>
    </row>
    <row r="4" spans="1:5" ht="13.25" x14ac:dyDescent="0.45">
      <c r="A4" s="75"/>
      <c r="B4" s="75"/>
      <c r="C4" s="75"/>
      <c r="D4" s="75"/>
      <c r="E4" s="76" t="s">
        <v>682</v>
      </c>
    </row>
    <row r="5" spans="1:5" ht="22.5" customHeight="1" x14ac:dyDescent="0.4">
      <c r="A5" s="77" t="s">
        <v>111</v>
      </c>
      <c r="B5" s="77" t="s">
        <v>106</v>
      </c>
      <c r="C5" s="269" t="s">
        <v>112</v>
      </c>
      <c r="D5" s="269"/>
      <c r="E5" s="77" t="s">
        <v>113</v>
      </c>
    </row>
    <row r="6" spans="1:5" ht="18" customHeight="1" x14ac:dyDescent="0.4">
      <c r="A6" s="274" t="s">
        <v>114</v>
      </c>
      <c r="B6" s="274" t="s">
        <v>115</v>
      </c>
      <c r="C6" s="276" t="s">
        <v>535</v>
      </c>
      <c r="D6" s="275"/>
      <c r="E6" s="91">
        <v>949801</v>
      </c>
    </row>
    <row r="7" spans="1:5" ht="18" customHeight="1" x14ac:dyDescent="0.4">
      <c r="A7" s="274"/>
      <c r="B7" s="274"/>
      <c r="C7" s="276" t="s">
        <v>116</v>
      </c>
      <c r="D7" s="275"/>
      <c r="E7" s="91">
        <v>62615</v>
      </c>
    </row>
    <row r="8" spans="1:5" ht="18" customHeight="1" x14ac:dyDescent="0.4">
      <c r="A8" s="274"/>
      <c r="B8" s="274"/>
      <c r="C8" s="276" t="s">
        <v>536</v>
      </c>
      <c r="D8" s="275"/>
      <c r="E8" s="91">
        <v>364</v>
      </c>
    </row>
    <row r="9" spans="1:5" ht="17.899999999999999" customHeight="1" x14ac:dyDescent="0.4">
      <c r="A9" s="274"/>
      <c r="B9" s="274"/>
      <c r="C9" s="276" t="s">
        <v>537</v>
      </c>
      <c r="D9" s="275"/>
      <c r="E9" s="91">
        <v>2681</v>
      </c>
    </row>
    <row r="10" spans="1:5" ht="18" customHeight="1" x14ac:dyDescent="0.4">
      <c r="A10" s="274"/>
      <c r="B10" s="274"/>
      <c r="C10" s="276" t="s">
        <v>538</v>
      </c>
      <c r="D10" s="275"/>
      <c r="E10" s="91">
        <v>2855</v>
      </c>
    </row>
    <row r="11" spans="1:5" ht="18" customHeight="1" x14ac:dyDescent="0.4">
      <c r="A11" s="274"/>
      <c r="B11" s="274"/>
      <c r="C11" s="276" t="s">
        <v>730</v>
      </c>
      <c r="D11" s="275"/>
      <c r="E11" s="91">
        <v>12697</v>
      </c>
    </row>
    <row r="12" spans="1:5" ht="18" customHeight="1" x14ac:dyDescent="0.4">
      <c r="A12" s="274"/>
      <c r="B12" s="274"/>
      <c r="C12" s="276" t="s">
        <v>117</v>
      </c>
      <c r="D12" s="275"/>
      <c r="E12" s="91">
        <v>292107</v>
      </c>
    </row>
    <row r="13" spans="1:5" ht="18" customHeight="1" x14ac:dyDescent="0.4">
      <c r="A13" s="274"/>
      <c r="B13" s="274"/>
      <c r="C13" s="276" t="s">
        <v>621</v>
      </c>
      <c r="D13" s="275"/>
      <c r="E13" s="91">
        <v>6150</v>
      </c>
    </row>
    <row r="14" spans="1:5" ht="18" customHeight="1" x14ac:dyDescent="0.4">
      <c r="A14" s="274"/>
      <c r="B14" s="274"/>
      <c r="C14" s="276" t="s">
        <v>539</v>
      </c>
      <c r="D14" s="275"/>
      <c r="E14" s="91">
        <v>9634</v>
      </c>
    </row>
    <row r="15" spans="1:5" ht="18" customHeight="1" x14ac:dyDescent="0.4">
      <c r="A15" s="274"/>
      <c r="B15" s="274"/>
      <c r="C15" s="276" t="s">
        <v>118</v>
      </c>
      <c r="D15" s="275"/>
      <c r="E15" s="91">
        <v>3216754</v>
      </c>
    </row>
    <row r="16" spans="1:5" ht="18" customHeight="1" x14ac:dyDescent="0.4">
      <c r="A16" s="274"/>
      <c r="B16" s="274"/>
      <c r="C16" s="276" t="s">
        <v>540</v>
      </c>
      <c r="D16" s="275"/>
      <c r="E16" s="91">
        <v>879</v>
      </c>
    </row>
    <row r="17" spans="1:5" ht="18" customHeight="1" x14ac:dyDescent="0.4">
      <c r="A17" s="274"/>
      <c r="B17" s="274"/>
      <c r="C17" s="276" t="s">
        <v>541</v>
      </c>
      <c r="D17" s="275"/>
      <c r="E17" s="91">
        <v>13600</v>
      </c>
    </row>
    <row r="18" spans="1:5" ht="18" customHeight="1" x14ac:dyDescent="0.4">
      <c r="A18" s="274"/>
      <c r="B18" s="274"/>
      <c r="C18" s="276" t="s">
        <v>542</v>
      </c>
      <c r="D18" s="275"/>
      <c r="E18" s="91">
        <v>200926</v>
      </c>
    </row>
    <row r="19" spans="1:5" ht="18" customHeight="1" x14ac:dyDescent="0.4">
      <c r="A19" s="274"/>
      <c r="B19" s="274"/>
      <c r="C19" s="276" t="s">
        <v>543</v>
      </c>
      <c r="D19" s="275"/>
      <c r="E19" s="91">
        <f>3725+5745</f>
        <v>9470</v>
      </c>
    </row>
    <row r="20" spans="1:5" ht="18" customHeight="1" x14ac:dyDescent="0.4">
      <c r="A20" s="274"/>
      <c r="B20" s="274"/>
      <c r="C20" s="274" t="s">
        <v>72</v>
      </c>
      <c r="D20" s="275"/>
      <c r="E20" s="91">
        <f>SUBTOTAL(9,E6:E19)</f>
        <v>4780533</v>
      </c>
    </row>
    <row r="21" spans="1:5" ht="17.899999999999999" customHeight="1" x14ac:dyDescent="0.4">
      <c r="A21" s="274"/>
      <c r="B21" s="274" t="s">
        <v>119</v>
      </c>
      <c r="C21" s="277" t="s">
        <v>120</v>
      </c>
      <c r="D21" s="79" t="s">
        <v>121</v>
      </c>
      <c r="E21" s="91">
        <v>29908</v>
      </c>
    </row>
    <row r="22" spans="1:5" ht="17.899999999999999" customHeight="1" x14ac:dyDescent="0.4">
      <c r="A22" s="274"/>
      <c r="B22" s="274"/>
      <c r="C22" s="274"/>
      <c r="D22" s="79" t="s">
        <v>544</v>
      </c>
      <c r="E22" s="91">
        <v>0</v>
      </c>
    </row>
    <row r="23" spans="1:5" ht="17.899999999999999" customHeight="1" x14ac:dyDescent="0.4">
      <c r="A23" s="274"/>
      <c r="B23" s="274"/>
      <c r="C23" s="274"/>
      <c r="D23" s="79"/>
      <c r="E23" s="91"/>
    </row>
    <row r="24" spans="1:5" ht="17.899999999999999" customHeight="1" x14ac:dyDescent="0.4">
      <c r="A24" s="274"/>
      <c r="B24" s="274"/>
      <c r="C24" s="274"/>
      <c r="D24" s="79"/>
      <c r="E24" s="91"/>
    </row>
    <row r="25" spans="1:5" ht="17.899999999999999" customHeight="1" x14ac:dyDescent="0.4">
      <c r="A25" s="274"/>
      <c r="B25" s="274"/>
      <c r="C25" s="274"/>
      <c r="D25" s="81" t="s">
        <v>122</v>
      </c>
      <c r="E25" s="91">
        <f>SUBTOTAL(9,E21:E24)</f>
        <v>29908</v>
      </c>
    </row>
    <row r="26" spans="1:5" ht="17.899999999999999" customHeight="1" x14ac:dyDescent="0.4">
      <c r="A26" s="274"/>
      <c r="B26" s="274"/>
      <c r="C26" s="277" t="s">
        <v>123</v>
      </c>
      <c r="D26" s="79" t="s">
        <v>121</v>
      </c>
      <c r="E26" s="91">
        <f>1153460-29908</f>
        <v>1123552</v>
      </c>
    </row>
    <row r="27" spans="1:5" ht="17.899999999999999" customHeight="1" x14ac:dyDescent="0.4">
      <c r="A27" s="274"/>
      <c r="B27" s="274"/>
      <c r="C27" s="274"/>
      <c r="D27" s="79" t="s">
        <v>544</v>
      </c>
      <c r="E27" s="91">
        <v>554133</v>
      </c>
    </row>
    <row r="28" spans="1:5" ht="17.899999999999999" customHeight="1" x14ac:dyDescent="0.4">
      <c r="A28" s="274"/>
      <c r="B28" s="274"/>
      <c r="C28" s="274"/>
      <c r="D28" s="79"/>
      <c r="E28" s="91"/>
    </row>
    <row r="29" spans="1:5" ht="17.899999999999999" customHeight="1" x14ac:dyDescent="0.4">
      <c r="A29" s="274"/>
      <c r="B29" s="274"/>
      <c r="C29" s="274"/>
      <c r="D29" s="79"/>
      <c r="E29" s="91"/>
    </row>
    <row r="30" spans="1:5" ht="17.899999999999999" customHeight="1" x14ac:dyDescent="0.4">
      <c r="A30" s="274"/>
      <c r="B30" s="274"/>
      <c r="C30" s="274"/>
      <c r="D30" s="81" t="s">
        <v>122</v>
      </c>
      <c r="E30" s="91">
        <f>SUBTOTAL(9,E26:E29)</f>
        <v>1677685</v>
      </c>
    </row>
    <row r="31" spans="1:5" ht="17.899999999999999" customHeight="1" x14ac:dyDescent="0.4">
      <c r="A31" s="275"/>
      <c r="B31" s="275"/>
      <c r="C31" s="274" t="s">
        <v>72</v>
      </c>
      <c r="D31" s="275"/>
      <c r="E31" s="91">
        <f>SUBTOTAL(9,E21:E30)-1</f>
        <v>1707592</v>
      </c>
    </row>
    <row r="32" spans="1:5" ht="17.899999999999999" customHeight="1" x14ac:dyDescent="0.4">
      <c r="A32" s="275"/>
      <c r="B32" s="274" t="s">
        <v>42</v>
      </c>
      <c r="C32" s="275"/>
      <c r="D32" s="275"/>
      <c r="E32" s="91">
        <f>E20+E31</f>
        <v>6488125</v>
      </c>
    </row>
  </sheetData>
  <mergeCells count="23">
    <mergeCell ref="C13:D13"/>
    <mergeCell ref="C11:D11"/>
    <mergeCell ref="C5:D5"/>
    <mergeCell ref="C6:D6"/>
    <mergeCell ref="C7:D7"/>
    <mergeCell ref="C8:D8"/>
    <mergeCell ref="C9:D9"/>
    <mergeCell ref="A6:A32"/>
    <mergeCell ref="B6:B20"/>
    <mergeCell ref="C14:D14"/>
    <mergeCell ref="C15:D15"/>
    <mergeCell ref="C16:D16"/>
    <mergeCell ref="C17:D17"/>
    <mergeCell ref="B32:D32"/>
    <mergeCell ref="C18:D18"/>
    <mergeCell ref="C20:D20"/>
    <mergeCell ref="B21:B31"/>
    <mergeCell ref="C21:C25"/>
    <mergeCell ref="C26:C30"/>
    <mergeCell ref="C31:D31"/>
    <mergeCell ref="C10:D10"/>
    <mergeCell ref="C12:D12"/>
    <mergeCell ref="C19:D19"/>
  </mergeCells>
  <phoneticPr fontId="2"/>
  <printOptions horizontalCentered="1"/>
  <pageMargins left="0.39370078740157483" right="0.39370078740157483" top="0.78740157480314965" bottom="0.39370078740157483" header="0.19685039370078741" footer="0.19685039370078741"/>
  <pageSetup paperSize="9" scale="97" orientation="landscape" r:id="rId1"/>
  <headerFooter>
    <oddHeader xml:space="preserve">&amp;R&amp;9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A5774-9B87-44E1-AC97-9D4D9944240A}">
  <sheetPr>
    <pageSetUpPr fitToPage="1"/>
  </sheetPr>
  <dimension ref="A1:E66"/>
  <sheetViews>
    <sheetView workbookViewId="0">
      <selection activeCell="E6" sqref="E6:E62"/>
    </sheetView>
  </sheetViews>
  <sheetFormatPr defaultColWidth="8.86328125" defaultRowHeight="11" x14ac:dyDescent="0.4"/>
  <cols>
    <col min="1" max="1" width="33.86328125" style="136" customWidth="1"/>
    <col min="2" max="2" width="18.86328125" style="136" customWidth="1"/>
    <col min="3" max="3" width="8.86328125" style="136" hidden="1" customWidth="1"/>
    <col min="4" max="4" width="33.86328125" style="136" customWidth="1"/>
    <col min="5" max="7" width="18.86328125" style="136" customWidth="1"/>
    <col min="8" max="16384" width="8.86328125" style="136"/>
  </cols>
  <sheetData>
    <row r="1" spans="1:5" ht="17.149999999999999" customHeight="1" x14ac:dyDescent="0.4">
      <c r="E1" s="131" t="s">
        <v>685</v>
      </c>
    </row>
    <row r="2" spans="1:5" ht="21.25" x14ac:dyDescent="0.4">
      <c r="A2" s="213" t="s">
        <v>720</v>
      </c>
      <c r="B2" s="214"/>
      <c r="C2" s="214"/>
      <c r="D2" s="214"/>
      <c r="E2" s="214"/>
    </row>
    <row r="3" spans="1:5" ht="13.25" x14ac:dyDescent="0.4">
      <c r="A3" s="215" t="s">
        <v>857</v>
      </c>
      <c r="B3" s="214"/>
      <c r="C3" s="214"/>
      <c r="D3" s="214"/>
      <c r="E3" s="214"/>
    </row>
    <row r="4" spans="1:5" ht="17.149999999999999" customHeight="1" x14ac:dyDescent="0.4">
      <c r="A4" s="130"/>
      <c r="E4" s="129" t="s">
        <v>681</v>
      </c>
    </row>
    <row r="5" spans="1:5" ht="27" customHeight="1" x14ac:dyDescent="0.4">
      <c r="A5" s="141" t="s">
        <v>137</v>
      </c>
      <c r="B5" s="141" t="s">
        <v>113</v>
      </c>
      <c r="C5" s="141"/>
      <c r="D5" s="141" t="s">
        <v>137</v>
      </c>
      <c r="E5" s="141" t="s">
        <v>113</v>
      </c>
    </row>
    <row r="6" spans="1:5" ht="17.149999999999999" customHeight="1" x14ac:dyDescent="0.45">
      <c r="A6" s="137" t="s">
        <v>138</v>
      </c>
      <c r="B6" s="166"/>
      <c r="C6" s="138"/>
      <c r="D6" s="137" t="s">
        <v>139</v>
      </c>
      <c r="E6" s="166"/>
    </row>
    <row r="7" spans="1:5" ht="17.149999999999999" customHeight="1" x14ac:dyDescent="0.45">
      <c r="A7" s="137" t="s">
        <v>140</v>
      </c>
      <c r="B7" s="167">
        <v>12427639</v>
      </c>
      <c r="C7" s="138"/>
      <c r="D7" s="137" t="s">
        <v>141</v>
      </c>
      <c r="E7" s="167">
        <v>6240388</v>
      </c>
    </row>
    <row r="8" spans="1:5" ht="17.149999999999999" customHeight="1" x14ac:dyDescent="0.45">
      <c r="A8" s="137" t="s">
        <v>142</v>
      </c>
      <c r="B8" s="165">
        <v>9661728</v>
      </c>
      <c r="C8" s="138"/>
      <c r="D8" s="137" t="s">
        <v>143</v>
      </c>
      <c r="E8" s="165">
        <v>5292564</v>
      </c>
    </row>
    <row r="9" spans="1:5" ht="17.149999999999999" customHeight="1" x14ac:dyDescent="0.45">
      <c r="A9" s="137" t="s">
        <v>144</v>
      </c>
      <c r="B9" s="167">
        <v>8164175</v>
      </c>
      <c r="C9" s="138"/>
      <c r="D9" s="137" t="s">
        <v>145</v>
      </c>
      <c r="E9" s="165" t="s">
        <v>129</v>
      </c>
    </row>
    <row r="10" spans="1:5" ht="17.149999999999999" customHeight="1" x14ac:dyDescent="0.45">
      <c r="A10" s="137" t="s">
        <v>146</v>
      </c>
      <c r="B10" s="165">
        <v>2331014</v>
      </c>
      <c r="C10" s="138"/>
      <c r="D10" s="137" t="s">
        <v>147</v>
      </c>
      <c r="E10" s="165">
        <v>934325</v>
      </c>
    </row>
    <row r="11" spans="1:5" ht="17.149999999999999" customHeight="1" x14ac:dyDescent="0.45">
      <c r="A11" s="137" t="s">
        <v>148</v>
      </c>
      <c r="B11" s="165" t="s">
        <v>129</v>
      </c>
      <c r="C11" s="138"/>
      <c r="D11" s="137" t="s">
        <v>149</v>
      </c>
      <c r="E11" s="165">
        <v>13500</v>
      </c>
    </row>
    <row r="12" spans="1:5" ht="17.149999999999999" customHeight="1" x14ac:dyDescent="0.45">
      <c r="A12" s="137" t="s">
        <v>150</v>
      </c>
      <c r="B12" s="165">
        <v>18454283</v>
      </c>
      <c r="C12" s="138"/>
      <c r="D12" s="137" t="s">
        <v>151</v>
      </c>
      <c r="E12" s="165" t="s">
        <v>129</v>
      </c>
    </row>
    <row r="13" spans="1:5" ht="17.149999999999999" customHeight="1" x14ac:dyDescent="0.45">
      <c r="A13" s="137" t="s">
        <v>152</v>
      </c>
      <c r="B13" s="165">
        <v>-12869103</v>
      </c>
      <c r="C13" s="138"/>
      <c r="D13" s="137" t="s">
        <v>153</v>
      </c>
      <c r="E13" s="165">
        <v>619014</v>
      </c>
    </row>
    <row r="14" spans="1:5" ht="17.149999999999999" customHeight="1" x14ac:dyDescent="0.45">
      <c r="A14" s="137" t="s">
        <v>154</v>
      </c>
      <c r="B14" s="165">
        <v>427340</v>
      </c>
      <c r="C14" s="138"/>
      <c r="D14" s="137" t="s">
        <v>155</v>
      </c>
      <c r="E14" s="165">
        <v>554502</v>
      </c>
    </row>
    <row r="15" spans="1:5" ht="17.149999999999999" customHeight="1" x14ac:dyDescent="0.45">
      <c r="A15" s="137" t="s">
        <v>156</v>
      </c>
      <c r="B15" s="165">
        <v>-287756</v>
      </c>
      <c r="C15" s="138"/>
      <c r="D15" s="137" t="s">
        <v>157</v>
      </c>
      <c r="E15" s="165" t="s">
        <v>129</v>
      </c>
    </row>
    <row r="16" spans="1:5" ht="17.149999999999999" customHeight="1" x14ac:dyDescent="0.45">
      <c r="A16" s="137" t="s">
        <v>158</v>
      </c>
      <c r="B16" s="165" t="s">
        <v>129</v>
      </c>
      <c r="C16" s="138"/>
      <c r="D16" s="137" t="s">
        <v>159</v>
      </c>
      <c r="E16" s="165" t="s">
        <v>129</v>
      </c>
    </row>
    <row r="17" spans="1:5" ht="17.149999999999999" customHeight="1" x14ac:dyDescent="0.45">
      <c r="A17" s="137" t="s">
        <v>160</v>
      </c>
      <c r="B17" s="165" t="s">
        <v>129</v>
      </c>
      <c r="C17" s="138"/>
      <c r="D17" s="137" t="s">
        <v>161</v>
      </c>
      <c r="E17" s="165" t="s">
        <v>129</v>
      </c>
    </row>
    <row r="18" spans="1:5" ht="17.149999999999999" customHeight="1" x14ac:dyDescent="0.45">
      <c r="A18" s="137" t="s">
        <v>162</v>
      </c>
      <c r="B18" s="165" t="s">
        <v>129</v>
      </c>
      <c r="C18" s="138"/>
      <c r="D18" s="137" t="s">
        <v>163</v>
      </c>
      <c r="E18" s="165" t="s">
        <v>129</v>
      </c>
    </row>
    <row r="19" spans="1:5" ht="17.149999999999999" customHeight="1" x14ac:dyDescent="0.45">
      <c r="A19" s="137" t="s">
        <v>164</v>
      </c>
      <c r="B19" s="165" t="s">
        <v>129</v>
      </c>
      <c r="C19" s="138"/>
      <c r="D19" s="137" t="s">
        <v>165</v>
      </c>
      <c r="E19" s="165">
        <v>50981</v>
      </c>
    </row>
    <row r="20" spans="1:5" ht="17.149999999999999" customHeight="1" x14ac:dyDescent="0.45">
      <c r="A20" s="137" t="s">
        <v>166</v>
      </c>
      <c r="B20" s="165" t="s">
        <v>129</v>
      </c>
      <c r="C20" s="138"/>
      <c r="D20" s="137" t="s">
        <v>167</v>
      </c>
      <c r="E20" s="165">
        <v>13531</v>
      </c>
    </row>
    <row r="21" spans="1:5" ht="17.149999999999999" customHeight="1" x14ac:dyDescent="0.45">
      <c r="A21" s="137" t="s">
        <v>168</v>
      </c>
      <c r="B21" s="165" t="s">
        <v>129</v>
      </c>
      <c r="C21" s="138"/>
      <c r="D21" s="137" t="s">
        <v>151</v>
      </c>
      <c r="E21" s="165" t="s">
        <v>129</v>
      </c>
    </row>
    <row r="22" spans="1:5" ht="17.149999999999999" customHeight="1" x14ac:dyDescent="0.45">
      <c r="A22" s="137" t="s">
        <v>169</v>
      </c>
      <c r="B22" s="165" t="s">
        <v>129</v>
      </c>
      <c r="C22" s="138"/>
      <c r="D22" s="139" t="s">
        <v>170</v>
      </c>
      <c r="E22" s="170">
        <v>6859403</v>
      </c>
    </row>
    <row r="23" spans="1:5" ht="17.149999999999999" customHeight="1" x14ac:dyDescent="0.45">
      <c r="A23" s="137" t="s">
        <v>171</v>
      </c>
      <c r="B23" s="165" t="s">
        <v>129</v>
      </c>
      <c r="C23" s="138"/>
      <c r="D23" s="137" t="s">
        <v>172</v>
      </c>
      <c r="E23" s="166"/>
    </row>
    <row r="24" spans="1:5" ht="17.149999999999999" customHeight="1" x14ac:dyDescent="0.45">
      <c r="A24" s="137" t="s">
        <v>173</v>
      </c>
      <c r="B24" s="165">
        <v>108396</v>
      </c>
      <c r="C24" s="138"/>
      <c r="D24" s="137" t="s">
        <v>174</v>
      </c>
      <c r="E24" s="165">
        <v>14929941</v>
      </c>
    </row>
    <row r="25" spans="1:5" ht="17.149999999999999" customHeight="1" x14ac:dyDescent="0.45">
      <c r="A25" s="137" t="s">
        <v>175</v>
      </c>
      <c r="B25" s="165">
        <v>1215813</v>
      </c>
      <c r="C25" s="138"/>
      <c r="D25" s="137" t="s">
        <v>176</v>
      </c>
      <c r="E25" s="165">
        <v>-6277865</v>
      </c>
    </row>
    <row r="26" spans="1:5" ht="17.149999999999999" customHeight="1" x14ac:dyDescent="0.45">
      <c r="A26" s="137" t="s">
        <v>146</v>
      </c>
      <c r="B26" s="165">
        <v>53848</v>
      </c>
      <c r="C26" s="138"/>
      <c r="D26" s="138"/>
      <c r="E26" s="166"/>
    </row>
    <row r="27" spans="1:5" ht="17.149999999999999" customHeight="1" x14ac:dyDescent="0.45">
      <c r="A27" s="137" t="s">
        <v>150</v>
      </c>
      <c r="B27" s="165" t="s">
        <v>129</v>
      </c>
      <c r="C27" s="138"/>
      <c r="D27" s="138"/>
      <c r="E27" s="166"/>
    </row>
    <row r="28" spans="1:5" ht="17.149999999999999" customHeight="1" x14ac:dyDescent="0.45">
      <c r="A28" s="137" t="s">
        <v>152</v>
      </c>
      <c r="B28" s="165" t="s">
        <v>129</v>
      </c>
      <c r="C28" s="138"/>
      <c r="D28" s="138"/>
      <c r="E28" s="166"/>
    </row>
    <row r="29" spans="1:5" ht="17.149999999999999" customHeight="1" x14ac:dyDescent="0.45">
      <c r="A29" s="137" t="s">
        <v>154</v>
      </c>
      <c r="B29" s="165">
        <v>19221748</v>
      </c>
      <c r="C29" s="138"/>
      <c r="D29" s="138"/>
      <c r="E29" s="166"/>
    </row>
    <row r="30" spans="1:5" ht="17.149999999999999" customHeight="1" x14ac:dyDescent="0.45">
      <c r="A30" s="137" t="s">
        <v>156</v>
      </c>
      <c r="B30" s="165">
        <v>-18191376</v>
      </c>
      <c r="C30" s="138"/>
      <c r="D30" s="138"/>
      <c r="E30" s="166"/>
    </row>
    <row r="31" spans="1:5" ht="17.149999999999999" customHeight="1" x14ac:dyDescent="0.45">
      <c r="A31" s="137" t="s">
        <v>169</v>
      </c>
      <c r="B31" s="165" t="s">
        <v>129</v>
      </c>
      <c r="C31" s="138"/>
      <c r="D31" s="138"/>
      <c r="E31" s="166"/>
    </row>
    <row r="32" spans="1:5" ht="17.149999999999999" customHeight="1" x14ac:dyDescent="0.45">
      <c r="A32" s="137" t="s">
        <v>171</v>
      </c>
      <c r="B32" s="165" t="s">
        <v>129</v>
      </c>
      <c r="C32" s="138"/>
      <c r="D32" s="138"/>
      <c r="E32" s="166"/>
    </row>
    <row r="33" spans="1:5" ht="17.149999999999999" customHeight="1" x14ac:dyDescent="0.45">
      <c r="A33" s="137" t="s">
        <v>173</v>
      </c>
      <c r="B33" s="165">
        <v>131593</v>
      </c>
      <c r="C33" s="138"/>
      <c r="D33" s="138"/>
      <c r="E33" s="166"/>
    </row>
    <row r="34" spans="1:5" ht="17.149999999999999" customHeight="1" x14ac:dyDescent="0.45">
      <c r="A34" s="137" t="s">
        <v>177</v>
      </c>
      <c r="B34" s="165">
        <v>1225832</v>
      </c>
      <c r="C34" s="138"/>
      <c r="D34" s="138"/>
      <c r="E34" s="166"/>
    </row>
    <row r="35" spans="1:5" ht="17.149999999999999" customHeight="1" x14ac:dyDescent="0.45">
      <c r="A35" s="137" t="s">
        <v>178</v>
      </c>
      <c r="B35" s="165">
        <v>-944092</v>
      </c>
      <c r="C35" s="138"/>
      <c r="D35" s="138"/>
      <c r="E35" s="166"/>
    </row>
    <row r="36" spans="1:5" ht="17.149999999999999" customHeight="1" x14ac:dyDescent="0.45">
      <c r="A36" s="137" t="s">
        <v>179</v>
      </c>
      <c r="B36" s="165">
        <v>510</v>
      </c>
      <c r="C36" s="138"/>
      <c r="D36" s="138"/>
      <c r="E36" s="166"/>
    </row>
    <row r="37" spans="1:5" ht="17.149999999999999" customHeight="1" x14ac:dyDescent="0.45">
      <c r="A37" s="137" t="s">
        <v>180</v>
      </c>
      <c r="B37" s="165">
        <v>510</v>
      </c>
      <c r="C37" s="138"/>
      <c r="D37" s="138"/>
      <c r="E37" s="166"/>
    </row>
    <row r="38" spans="1:5" ht="17.149999999999999" customHeight="1" x14ac:dyDescent="0.45">
      <c r="A38" s="137" t="s">
        <v>181</v>
      </c>
      <c r="B38" s="165" t="s">
        <v>129</v>
      </c>
      <c r="C38" s="138"/>
      <c r="D38" s="138"/>
      <c r="E38" s="166"/>
    </row>
    <row r="39" spans="1:5" ht="17.149999999999999" customHeight="1" x14ac:dyDescent="0.45">
      <c r="A39" s="137" t="s">
        <v>182</v>
      </c>
      <c r="B39" s="165">
        <v>2765402</v>
      </c>
      <c r="C39" s="138"/>
      <c r="D39" s="138"/>
      <c r="E39" s="166"/>
    </row>
    <row r="40" spans="1:5" ht="17.149999999999999" customHeight="1" x14ac:dyDescent="0.45">
      <c r="A40" s="137" t="s">
        <v>183</v>
      </c>
      <c r="B40" s="165">
        <v>1943252</v>
      </c>
      <c r="C40" s="138"/>
      <c r="D40" s="138"/>
      <c r="E40" s="166"/>
    </row>
    <row r="41" spans="1:5" ht="17.149999999999999" customHeight="1" x14ac:dyDescent="0.45">
      <c r="A41" s="137" t="s">
        <v>184</v>
      </c>
      <c r="B41" s="165" t="s">
        <v>129</v>
      </c>
      <c r="C41" s="138"/>
      <c r="D41" s="138"/>
      <c r="E41" s="166"/>
    </row>
    <row r="42" spans="1:5" ht="17.149999999999999" customHeight="1" x14ac:dyDescent="0.45">
      <c r="A42" s="137" t="s">
        <v>185</v>
      </c>
      <c r="B42" s="165">
        <v>128422</v>
      </c>
      <c r="C42" s="138"/>
      <c r="D42" s="138"/>
      <c r="E42" s="166"/>
    </row>
    <row r="43" spans="1:5" ht="17.149999999999999" customHeight="1" x14ac:dyDescent="0.45">
      <c r="A43" s="137" t="s">
        <v>169</v>
      </c>
      <c r="B43" s="165">
        <v>1814830</v>
      </c>
      <c r="C43" s="138"/>
      <c r="D43" s="138"/>
      <c r="E43" s="166"/>
    </row>
    <row r="44" spans="1:5" ht="17.149999999999999" customHeight="1" x14ac:dyDescent="0.45">
      <c r="A44" s="137" t="s">
        <v>186</v>
      </c>
      <c r="B44" s="165">
        <v>-1037819</v>
      </c>
      <c r="C44" s="138"/>
      <c r="D44" s="138"/>
      <c r="E44" s="166"/>
    </row>
    <row r="45" spans="1:5" ht="17.149999999999999" customHeight="1" x14ac:dyDescent="0.45">
      <c r="A45" s="137" t="s">
        <v>187</v>
      </c>
      <c r="B45" s="165">
        <v>40029</v>
      </c>
      <c r="C45" s="138"/>
      <c r="D45" s="138"/>
      <c r="E45" s="166"/>
    </row>
    <row r="46" spans="1:5" ht="17.149999999999999" customHeight="1" x14ac:dyDescent="0.45">
      <c r="A46" s="137" t="s">
        <v>188</v>
      </c>
      <c r="B46" s="165">
        <v>27646</v>
      </c>
      <c r="C46" s="138"/>
      <c r="D46" s="138"/>
      <c r="E46" s="166"/>
    </row>
    <row r="47" spans="1:5" ht="17.149999999999999" customHeight="1" x14ac:dyDescent="0.45">
      <c r="A47" s="137" t="s">
        <v>189</v>
      </c>
      <c r="B47" s="165">
        <v>1798010</v>
      </c>
      <c r="C47" s="138"/>
      <c r="D47" s="138"/>
      <c r="E47" s="166"/>
    </row>
    <row r="48" spans="1:5" ht="17.149999999999999" customHeight="1" x14ac:dyDescent="0.45">
      <c r="A48" s="137" t="s">
        <v>190</v>
      </c>
      <c r="B48" s="165" t="s">
        <v>129</v>
      </c>
      <c r="C48" s="138"/>
      <c r="D48" s="138"/>
      <c r="E48" s="166"/>
    </row>
    <row r="49" spans="1:5" ht="17.149999999999999" customHeight="1" x14ac:dyDescent="0.45">
      <c r="A49" s="137" t="s">
        <v>169</v>
      </c>
      <c r="B49" s="165">
        <v>1798010</v>
      </c>
      <c r="C49" s="138"/>
      <c r="D49" s="138"/>
      <c r="E49" s="166"/>
    </row>
    <row r="50" spans="1:5" ht="17.149999999999999" customHeight="1" x14ac:dyDescent="0.45">
      <c r="A50" s="137" t="s">
        <v>181</v>
      </c>
      <c r="B50" s="165" t="s">
        <v>129</v>
      </c>
      <c r="C50" s="138"/>
      <c r="D50" s="138"/>
      <c r="E50" s="166"/>
    </row>
    <row r="51" spans="1:5" ht="17.149999999999999" customHeight="1" x14ac:dyDescent="0.45">
      <c r="A51" s="137" t="s">
        <v>191</v>
      </c>
      <c r="B51" s="165">
        <v>-5716</v>
      </c>
      <c r="C51" s="138"/>
      <c r="D51" s="138"/>
      <c r="E51" s="166"/>
    </row>
    <row r="52" spans="1:5" ht="17.149999999999999" customHeight="1" x14ac:dyDescent="0.45">
      <c r="A52" s="137" t="s">
        <v>192</v>
      </c>
      <c r="B52" s="167">
        <v>3083839</v>
      </c>
      <c r="C52" s="138"/>
      <c r="D52" s="138"/>
      <c r="E52" s="166"/>
    </row>
    <row r="53" spans="1:5" ht="17.149999999999999" customHeight="1" x14ac:dyDescent="0.45">
      <c r="A53" s="137" t="s">
        <v>193</v>
      </c>
      <c r="B53" s="165">
        <v>569218</v>
      </c>
      <c r="C53" s="138"/>
      <c r="D53" s="138"/>
      <c r="E53" s="166"/>
    </row>
    <row r="54" spans="1:5" ht="17.149999999999999" customHeight="1" x14ac:dyDescent="0.45">
      <c r="A54" s="137" t="s">
        <v>194</v>
      </c>
      <c r="B54" s="165">
        <v>14372</v>
      </c>
      <c r="C54" s="138"/>
      <c r="D54" s="138"/>
      <c r="E54" s="166"/>
    </row>
    <row r="55" spans="1:5" ht="17.149999999999999" customHeight="1" x14ac:dyDescent="0.45">
      <c r="A55" s="137" t="s">
        <v>195</v>
      </c>
      <c r="B55" s="165">
        <v>5124</v>
      </c>
      <c r="C55" s="138"/>
      <c r="D55" s="138"/>
      <c r="E55" s="166"/>
    </row>
    <row r="56" spans="1:5" ht="17.149999999999999" customHeight="1" x14ac:dyDescent="0.45">
      <c r="A56" s="137" t="s">
        <v>196</v>
      </c>
      <c r="B56" s="165">
        <v>2497178</v>
      </c>
      <c r="C56" s="138"/>
      <c r="D56" s="138"/>
      <c r="E56" s="166"/>
    </row>
    <row r="57" spans="1:5" ht="17.149999999999999" customHeight="1" x14ac:dyDescent="0.45">
      <c r="A57" s="137" t="s">
        <v>197</v>
      </c>
      <c r="B57" s="165">
        <v>1497603</v>
      </c>
      <c r="C57" s="138"/>
      <c r="D57" s="138"/>
      <c r="E57" s="166"/>
    </row>
    <row r="58" spans="1:5" ht="17.149999999999999" customHeight="1" x14ac:dyDescent="0.45">
      <c r="A58" s="137" t="s">
        <v>198</v>
      </c>
      <c r="B58" s="165">
        <v>999575</v>
      </c>
      <c r="C58" s="138"/>
      <c r="D58" s="138"/>
      <c r="E58" s="166"/>
    </row>
    <row r="59" spans="1:5" ht="17.149999999999999" customHeight="1" x14ac:dyDescent="0.45">
      <c r="A59" s="137" t="s">
        <v>199</v>
      </c>
      <c r="B59" s="165" t="s">
        <v>129</v>
      </c>
      <c r="C59" s="138"/>
      <c r="D59" s="138"/>
      <c r="E59" s="166"/>
    </row>
    <row r="60" spans="1:5" ht="17.149999999999999" customHeight="1" x14ac:dyDescent="0.45">
      <c r="A60" s="137" t="s">
        <v>151</v>
      </c>
      <c r="B60" s="165" t="s">
        <v>129</v>
      </c>
      <c r="C60" s="138"/>
      <c r="D60" s="138"/>
      <c r="E60" s="166"/>
    </row>
    <row r="61" spans="1:5" ht="17.149999999999999" customHeight="1" x14ac:dyDescent="0.45">
      <c r="A61" s="137" t="s">
        <v>200</v>
      </c>
      <c r="B61" s="165">
        <v>-2052</v>
      </c>
      <c r="C61" s="138"/>
      <c r="D61" s="139" t="s">
        <v>201</v>
      </c>
      <c r="E61" s="168">
        <v>8652076</v>
      </c>
    </row>
    <row r="62" spans="1:5" ht="17.149999999999999" customHeight="1" x14ac:dyDescent="0.45">
      <c r="A62" s="139" t="s">
        <v>202</v>
      </c>
      <c r="B62" s="170">
        <v>15511479</v>
      </c>
      <c r="C62" s="140"/>
      <c r="D62" s="139" t="s">
        <v>203</v>
      </c>
      <c r="E62" s="168">
        <v>15511479</v>
      </c>
    </row>
    <row r="63" spans="1:5" ht="17.149999999999999" customHeight="1" x14ac:dyDescent="0.4">
      <c r="A63" s="128"/>
      <c r="B63" s="128"/>
      <c r="C63" s="128"/>
      <c r="D63" s="128"/>
      <c r="E63" s="128"/>
    </row>
    <row r="64" spans="1:5" x14ac:dyDescent="0.4">
      <c r="A64" s="38" t="s">
        <v>684</v>
      </c>
    </row>
    <row r="65" spans="1:1" x14ac:dyDescent="0.4">
      <c r="A65" s="38" t="s">
        <v>683</v>
      </c>
    </row>
    <row r="66" spans="1:1" x14ac:dyDescent="0.4">
      <c r="A66" s="38"/>
    </row>
  </sheetData>
  <mergeCells count="2">
    <mergeCell ref="A2:E2"/>
    <mergeCell ref="A3:E3"/>
  </mergeCells>
  <phoneticPr fontId="2"/>
  <printOptions horizontalCentered="1"/>
  <pageMargins left="0.3888888888888889" right="0.3888888888888889" top="0.3888888888888889" bottom="0.3888888888888889" header="0.19444444444444445" footer="0.19444444444444445"/>
  <pageSetup paperSize="9" scale="7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F11"/>
  <sheetViews>
    <sheetView topLeftCell="B1" workbookViewId="0">
      <selection activeCell="D21" sqref="D21"/>
    </sheetView>
  </sheetViews>
  <sheetFormatPr defaultColWidth="8.86328125" defaultRowHeight="20.25" customHeight="1" x14ac:dyDescent="0.45"/>
  <cols>
    <col min="1" max="1" width="23.36328125" style="14" customWidth="1"/>
    <col min="2" max="6" width="20.86328125" style="14" customWidth="1"/>
    <col min="7" max="16384" width="8.86328125" style="14"/>
  </cols>
  <sheetData>
    <row r="1" spans="1:6" ht="20.25" customHeight="1" x14ac:dyDescent="0.45">
      <c r="A1" s="278" t="s">
        <v>329</v>
      </c>
      <c r="B1" s="279"/>
      <c r="C1" s="279"/>
      <c r="D1" s="279"/>
      <c r="E1" s="279"/>
      <c r="F1" s="279"/>
    </row>
    <row r="2" spans="1:6" ht="20.25" customHeight="1" x14ac:dyDescent="0.45">
      <c r="A2" s="35"/>
      <c r="B2" s="35"/>
      <c r="C2" s="35"/>
      <c r="D2" s="35"/>
      <c r="E2" s="35"/>
      <c r="F2" s="36"/>
    </row>
    <row r="3" spans="1:6" ht="20.25" customHeight="1" x14ac:dyDescent="0.45">
      <c r="A3" s="35"/>
      <c r="B3" s="35"/>
      <c r="C3" s="35"/>
      <c r="D3" s="35"/>
      <c r="E3" s="35"/>
      <c r="F3" s="16" t="s">
        <v>682</v>
      </c>
    </row>
    <row r="4" spans="1:6" ht="20.25" customHeight="1" x14ac:dyDescent="0.45">
      <c r="A4" s="280" t="s">
        <v>106</v>
      </c>
      <c r="B4" s="282" t="s">
        <v>113</v>
      </c>
      <c r="C4" s="282" t="s">
        <v>126</v>
      </c>
      <c r="D4" s="282"/>
      <c r="E4" s="282"/>
      <c r="F4" s="282"/>
    </row>
    <row r="5" spans="1:6" ht="20.25" customHeight="1" x14ac:dyDescent="0.45">
      <c r="A5" s="280"/>
      <c r="B5" s="282"/>
      <c r="C5" s="282" t="s">
        <v>119</v>
      </c>
      <c r="D5" s="282" t="s">
        <v>127</v>
      </c>
      <c r="E5" s="282" t="s">
        <v>115</v>
      </c>
      <c r="F5" s="282" t="s">
        <v>61</v>
      </c>
    </row>
    <row r="6" spans="1:6" ht="20.25" customHeight="1" thickBot="1" x14ac:dyDescent="0.6">
      <c r="A6" s="281"/>
      <c r="B6" s="283"/>
      <c r="C6" s="283"/>
      <c r="D6" s="283"/>
      <c r="E6" s="283"/>
      <c r="F6" s="283"/>
    </row>
    <row r="7" spans="1:6" ht="20.25" customHeight="1" thickTop="1" x14ac:dyDescent="0.45">
      <c r="A7" s="57" t="s">
        <v>128</v>
      </c>
      <c r="B7" s="58">
        <v>6267721</v>
      </c>
      <c r="C7" s="58">
        <v>1677684</v>
      </c>
      <c r="D7" s="58">
        <v>159110</v>
      </c>
      <c r="E7" s="58">
        <v>3905766</v>
      </c>
      <c r="F7" s="58">
        <v>525160</v>
      </c>
    </row>
    <row r="8" spans="1:6" ht="20.25" customHeight="1" x14ac:dyDescent="0.45">
      <c r="A8" s="57" t="s">
        <v>130</v>
      </c>
      <c r="B8" s="58">
        <v>245353</v>
      </c>
      <c r="C8" s="58">
        <v>29908</v>
      </c>
      <c r="D8" s="58">
        <v>37720</v>
      </c>
      <c r="E8" s="58">
        <v>177725</v>
      </c>
      <c r="F8" s="58" t="s">
        <v>129</v>
      </c>
    </row>
    <row r="9" spans="1:6" ht="20.25" customHeight="1" x14ac:dyDescent="0.45">
      <c r="A9" s="57" t="s">
        <v>131</v>
      </c>
      <c r="B9" s="58">
        <v>589411</v>
      </c>
      <c r="C9" s="58" t="s">
        <v>129</v>
      </c>
      <c r="D9" s="58" t="s">
        <v>129</v>
      </c>
      <c r="E9" s="58">
        <v>587342</v>
      </c>
      <c r="F9" s="58">
        <v>2069</v>
      </c>
    </row>
    <row r="10" spans="1:6" ht="20.25" customHeight="1" x14ac:dyDescent="0.45">
      <c r="A10" s="57" t="s">
        <v>61</v>
      </c>
      <c r="B10" s="58" t="s">
        <v>129</v>
      </c>
      <c r="C10" s="58" t="s">
        <v>129</v>
      </c>
      <c r="D10" s="58" t="s">
        <v>129</v>
      </c>
      <c r="E10" s="58" t="s">
        <v>129</v>
      </c>
      <c r="F10" s="58" t="s">
        <v>129</v>
      </c>
    </row>
    <row r="11" spans="1:6" ht="20.25" customHeight="1" x14ac:dyDescent="0.45">
      <c r="A11" s="59" t="s">
        <v>42</v>
      </c>
      <c r="B11" s="58">
        <v>7102484</v>
      </c>
      <c r="C11" s="58">
        <v>1707592</v>
      </c>
      <c r="D11" s="58">
        <v>196830</v>
      </c>
      <c r="E11" s="58">
        <v>4670833</v>
      </c>
      <c r="F11" s="58">
        <v>527229</v>
      </c>
    </row>
  </sheetData>
  <mergeCells count="8">
    <mergeCell ref="A1:F1"/>
    <mergeCell ref="A4:A6"/>
    <mergeCell ref="B4:B6"/>
    <mergeCell ref="C4:F4"/>
    <mergeCell ref="C5:C6"/>
    <mergeCell ref="D5:D6"/>
    <mergeCell ref="E5:E6"/>
    <mergeCell ref="F5:F6"/>
  </mergeCells>
  <phoneticPr fontId="2"/>
  <printOptions horizontalCentered="1"/>
  <pageMargins left="0.39370078740157483" right="0.39370078740157483" top="0.39370078740157483" bottom="0.39370078740157483" header="0.19685039370078741" footer="0.19685039370078741"/>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8"/>
  <sheetViews>
    <sheetView workbookViewId="0"/>
  </sheetViews>
  <sheetFormatPr defaultColWidth="8.86328125" defaultRowHeight="11" x14ac:dyDescent="0.4"/>
  <cols>
    <col min="1" max="1" width="52.86328125" style="13" customWidth="1"/>
    <col min="2" max="2" width="40.86328125" style="13" customWidth="1"/>
    <col min="3" max="16384" width="8.86328125" style="13"/>
  </cols>
  <sheetData>
    <row r="1" spans="1:2" ht="21.25" x14ac:dyDescent="0.65">
      <c r="A1" s="12" t="s">
        <v>323</v>
      </c>
    </row>
    <row r="2" spans="1:2" ht="13.25" x14ac:dyDescent="0.45">
      <c r="A2" s="14"/>
    </row>
    <row r="3" spans="1:2" ht="13.25" x14ac:dyDescent="0.45">
      <c r="A3" s="14"/>
    </row>
    <row r="4" spans="1:2" ht="13.25" x14ac:dyDescent="0.45">
      <c r="B4" s="16" t="s">
        <v>682</v>
      </c>
    </row>
    <row r="5" spans="1:2" ht="22.5" customHeight="1" x14ac:dyDescent="0.4">
      <c r="A5" s="17" t="s">
        <v>57</v>
      </c>
      <c r="B5" s="17" t="s">
        <v>73</v>
      </c>
    </row>
    <row r="6" spans="1:2" ht="18" customHeight="1" x14ac:dyDescent="0.4">
      <c r="A6" s="24" t="s">
        <v>74</v>
      </c>
      <c r="B6" s="20">
        <v>555687</v>
      </c>
    </row>
    <row r="7" spans="1:2" ht="18" customHeight="1" x14ac:dyDescent="0.4">
      <c r="A7" s="24"/>
      <c r="B7" s="20"/>
    </row>
    <row r="8" spans="1:2" ht="18" customHeight="1" x14ac:dyDescent="0.4">
      <c r="A8" s="22" t="s">
        <v>42</v>
      </c>
      <c r="B8" s="20">
        <f>SUM(B6:B7)</f>
        <v>555687</v>
      </c>
    </row>
  </sheetData>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6B633-ED8A-4753-8356-0343B6C8DAF3}">
  <sheetPr>
    <pageSetUpPr fitToPage="1"/>
  </sheetPr>
  <dimension ref="A1:E66"/>
  <sheetViews>
    <sheetView topLeftCell="A61" workbookViewId="0">
      <selection activeCell="F62" sqref="F62"/>
    </sheetView>
  </sheetViews>
  <sheetFormatPr defaultColWidth="8.86328125" defaultRowHeight="11" x14ac:dyDescent="0.4"/>
  <cols>
    <col min="1" max="1" width="33.86328125" style="136" customWidth="1"/>
    <col min="2" max="2" width="18.86328125" style="136" customWidth="1"/>
    <col min="3" max="3" width="8.86328125" style="136" hidden="1" customWidth="1"/>
    <col min="4" max="4" width="33.86328125" style="136" customWidth="1"/>
    <col min="5" max="7" width="18.86328125" style="136" customWidth="1"/>
    <col min="8" max="16384" width="8.86328125" style="136"/>
  </cols>
  <sheetData>
    <row r="1" spans="1:5" ht="17.149999999999999" customHeight="1" x14ac:dyDescent="0.4">
      <c r="E1" s="131" t="s">
        <v>685</v>
      </c>
    </row>
    <row r="2" spans="1:5" ht="21.25" x14ac:dyDescent="0.4">
      <c r="A2" s="213" t="s">
        <v>724</v>
      </c>
      <c r="B2" s="214"/>
      <c r="C2" s="214"/>
      <c r="D2" s="214"/>
      <c r="E2" s="214"/>
    </row>
    <row r="3" spans="1:5" ht="13.25" x14ac:dyDescent="0.4">
      <c r="A3" s="216" t="s">
        <v>857</v>
      </c>
      <c r="B3" s="217"/>
      <c r="C3" s="217"/>
      <c r="D3" s="217"/>
      <c r="E3" s="217"/>
    </row>
    <row r="4" spans="1:5" ht="17.149999999999999" customHeight="1" x14ac:dyDescent="0.4">
      <c r="A4" s="130"/>
      <c r="E4" s="129" t="s">
        <v>681</v>
      </c>
    </row>
    <row r="5" spans="1:5" ht="27" customHeight="1" x14ac:dyDescent="0.4">
      <c r="A5" s="141" t="s">
        <v>137</v>
      </c>
      <c r="B5" s="141" t="s">
        <v>113</v>
      </c>
      <c r="C5" s="141"/>
      <c r="D5" s="141" t="s">
        <v>137</v>
      </c>
      <c r="E5" s="141" t="s">
        <v>113</v>
      </c>
    </row>
    <row r="6" spans="1:5" ht="17.149999999999999" customHeight="1" x14ac:dyDescent="0.45">
      <c r="A6" s="137" t="s">
        <v>138</v>
      </c>
      <c r="B6" s="138"/>
      <c r="C6" s="138"/>
      <c r="D6" s="137" t="s">
        <v>139</v>
      </c>
      <c r="E6" s="166"/>
    </row>
    <row r="7" spans="1:5" ht="17.149999999999999" customHeight="1" x14ac:dyDescent="0.45">
      <c r="A7" s="137" t="s">
        <v>140</v>
      </c>
      <c r="B7" s="165">
        <v>25500067</v>
      </c>
      <c r="C7" s="138"/>
      <c r="D7" s="137" t="s">
        <v>141</v>
      </c>
      <c r="E7" s="167">
        <v>15358474</v>
      </c>
    </row>
    <row r="8" spans="1:5" ht="17.149999999999999" customHeight="1" x14ac:dyDescent="0.45">
      <c r="A8" s="137" t="s">
        <v>142</v>
      </c>
      <c r="B8" s="165">
        <v>23030782</v>
      </c>
      <c r="C8" s="138"/>
      <c r="D8" s="137" t="s">
        <v>299</v>
      </c>
      <c r="E8" s="165">
        <v>10887072</v>
      </c>
    </row>
    <row r="9" spans="1:5" ht="17.149999999999999" customHeight="1" x14ac:dyDescent="0.45">
      <c r="A9" s="137" t="s">
        <v>144</v>
      </c>
      <c r="B9" s="165">
        <v>9311045</v>
      </c>
      <c r="C9" s="138"/>
      <c r="D9" s="137" t="s">
        <v>145</v>
      </c>
      <c r="E9" s="165" t="s">
        <v>129</v>
      </c>
    </row>
    <row r="10" spans="1:5" ht="17.149999999999999" customHeight="1" x14ac:dyDescent="0.45">
      <c r="A10" s="137" t="s">
        <v>146</v>
      </c>
      <c r="B10" s="165">
        <v>2509594</v>
      </c>
      <c r="C10" s="138"/>
      <c r="D10" s="137" t="s">
        <v>147</v>
      </c>
      <c r="E10" s="165">
        <v>934325</v>
      </c>
    </row>
    <row r="11" spans="1:5" ht="17.149999999999999" customHeight="1" x14ac:dyDescent="0.45">
      <c r="A11" s="137" t="s">
        <v>148</v>
      </c>
      <c r="B11" s="165" t="s">
        <v>129</v>
      </c>
      <c r="C11" s="138"/>
      <c r="D11" s="137" t="s">
        <v>149</v>
      </c>
      <c r="E11" s="165">
        <v>13500</v>
      </c>
    </row>
    <row r="12" spans="1:5" ht="17.149999999999999" customHeight="1" x14ac:dyDescent="0.45">
      <c r="A12" s="137" t="s">
        <v>150</v>
      </c>
      <c r="B12" s="165">
        <v>20194570</v>
      </c>
      <c r="C12" s="138"/>
      <c r="D12" s="137" t="s">
        <v>151</v>
      </c>
      <c r="E12" s="165">
        <v>3523578</v>
      </c>
    </row>
    <row r="13" spans="1:5" ht="17.149999999999999" customHeight="1" x14ac:dyDescent="0.45">
      <c r="A13" s="137" t="s">
        <v>152</v>
      </c>
      <c r="B13" s="165">
        <v>-13938060</v>
      </c>
      <c r="C13" s="138"/>
      <c r="D13" s="137" t="s">
        <v>153</v>
      </c>
      <c r="E13" s="165">
        <v>1442740</v>
      </c>
    </row>
    <row r="14" spans="1:5" ht="17.149999999999999" customHeight="1" x14ac:dyDescent="0.45">
      <c r="A14" s="137" t="s">
        <v>154</v>
      </c>
      <c r="B14" s="165">
        <v>2076162</v>
      </c>
      <c r="C14" s="138"/>
      <c r="D14" s="137" t="s">
        <v>300</v>
      </c>
      <c r="E14" s="165">
        <v>1128072</v>
      </c>
    </row>
    <row r="15" spans="1:5" ht="17.149999999999999" customHeight="1" x14ac:dyDescent="0.45">
      <c r="A15" s="137" t="s">
        <v>156</v>
      </c>
      <c r="B15" s="165">
        <v>-1639617</v>
      </c>
      <c r="C15" s="138"/>
      <c r="D15" s="137" t="s">
        <v>157</v>
      </c>
      <c r="E15" s="165">
        <v>204544</v>
      </c>
    </row>
    <row r="16" spans="1:5" ht="17.149999999999999" customHeight="1" x14ac:dyDescent="0.45">
      <c r="A16" s="137" t="s">
        <v>158</v>
      </c>
      <c r="B16" s="165" t="s">
        <v>129</v>
      </c>
      <c r="C16" s="138"/>
      <c r="D16" s="137" t="s">
        <v>159</v>
      </c>
      <c r="E16" s="165" t="s">
        <v>129</v>
      </c>
    </row>
    <row r="17" spans="1:5" ht="17.149999999999999" customHeight="1" x14ac:dyDescent="0.45">
      <c r="A17" s="137" t="s">
        <v>160</v>
      </c>
      <c r="B17" s="165" t="s">
        <v>129</v>
      </c>
      <c r="C17" s="138"/>
      <c r="D17" s="137" t="s">
        <v>161</v>
      </c>
      <c r="E17" s="165" t="s">
        <v>129</v>
      </c>
    </row>
    <row r="18" spans="1:5" ht="17.149999999999999" customHeight="1" x14ac:dyDescent="0.45">
      <c r="A18" s="137" t="s">
        <v>162</v>
      </c>
      <c r="B18" s="165" t="s">
        <v>129</v>
      </c>
      <c r="C18" s="138"/>
      <c r="D18" s="137" t="s">
        <v>163</v>
      </c>
      <c r="E18" s="165" t="s">
        <v>129</v>
      </c>
    </row>
    <row r="19" spans="1:5" ht="17.149999999999999" customHeight="1" x14ac:dyDescent="0.45">
      <c r="A19" s="137" t="s">
        <v>164</v>
      </c>
      <c r="B19" s="165" t="s">
        <v>129</v>
      </c>
      <c r="C19" s="138"/>
      <c r="D19" s="137" t="s">
        <v>165</v>
      </c>
      <c r="E19" s="165">
        <v>95342</v>
      </c>
    </row>
    <row r="20" spans="1:5" ht="17.149999999999999" customHeight="1" x14ac:dyDescent="0.45">
      <c r="A20" s="137" t="s">
        <v>166</v>
      </c>
      <c r="B20" s="165" t="s">
        <v>129</v>
      </c>
      <c r="C20" s="138"/>
      <c r="D20" s="137" t="s">
        <v>167</v>
      </c>
      <c r="E20" s="165">
        <v>14782</v>
      </c>
    </row>
    <row r="21" spans="1:5" ht="17.149999999999999" customHeight="1" x14ac:dyDescent="0.45">
      <c r="A21" s="137" t="s">
        <v>168</v>
      </c>
      <c r="B21" s="165" t="s">
        <v>129</v>
      </c>
      <c r="C21" s="138"/>
      <c r="D21" s="137" t="s">
        <v>151</v>
      </c>
      <c r="E21" s="165" t="s">
        <v>129</v>
      </c>
    </row>
    <row r="22" spans="1:5" ht="17.149999999999999" customHeight="1" x14ac:dyDescent="0.45">
      <c r="A22" s="137" t="s">
        <v>169</v>
      </c>
      <c r="B22" s="165" t="s">
        <v>129</v>
      </c>
      <c r="C22" s="138"/>
      <c r="D22" s="139" t="s">
        <v>170</v>
      </c>
      <c r="E22" s="168">
        <v>16801214</v>
      </c>
    </row>
    <row r="23" spans="1:5" ht="17.149999999999999" customHeight="1" x14ac:dyDescent="0.45">
      <c r="A23" s="137" t="s">
        <v>171</v>
      </c>
      <c r="B23" s="165" t="s">
        <v>129</v>
      </c>
      <c r="C23" s="138"/>
      <c r="D23" s="137" t="s">
        <v>172</v>
      </c>
      <c r="E23" s="166"/>
    </row>
    <row r="24" spans="1:5" ht="17.149999999999999" customHeight="1" x14ac:dyDescent="0.45">
      <c r="A24" s="137" t="s">
        <v>173</v>
      </c>
      <c r="B24" s="165">
        <v>108396</v>
      </c>
      <c r="C24" s="138"/>
      <c r="D24" s="137" t="s">
        <v>174</v>
      </c>
      <c r="E24" s="165">
        <v>29029385</v>
      </c>
    </row>
    <row r="25" spans="1:5" ht="17.149999999999999" customHeight="1" x14ac:dyDescent="0.45">
      <c r="A25" s="137" t="s">
        <v>175</v>
      </c>
      <c r="B25" s="167">
        <v>12965644</v>
      </c>
      <c r="C25" s="138"/>
      <c r="D25" s="137" t="s">
        <v>176</v>
      </c>
      <c r="E25" s="165">
        <v>-14356004</v>
      </c>
    </row>
    <row r="26" spans="1:5" ht="17.149999999999999" customHeight="1" x14ac:dyDescent="0.45">
      <c r="A26" s="137" t="s">
        <v>146</v>
      </c>
      <c r="B26" s="165">
        <v>237323</v>
      </c>
      <c r="C26" s="138"/>
      <c r="D26" s="137" t="s">
        <v>301</v>
      </c>
      <c r="E26" s="165" t="s">
        <v>129</v>
      </c>
    </row>
    <row r="27" spans="1:5" ht="17.149999999999999" customHeight="1" x14ac:dyDescent="0.45">
      <c r="A27" s="137" t="s">
        <v>150</v>
      </c>
      <c r="B27" s="165">
        <v>1223352</v>
      </c>
      <c r="C27" s="138"/>
      <c r="D27" s="138"/>
      <c r="E27" s="166"/>
    </row>
    <row r="28" spans="1:5" ht="17.149999999999999" customHeight="1" x14ac:dyDescent="0.45">
      <c r="A28" s="137" t="s">
        <v>152</v>
      </c>
      <c r="B28" s="165">
        <v>-575627</v>
      </c>
      <c r="C28" s="138"/>
      <c r="D28" s="138"/>
      <c r="E28" s="166"/>
    </row>
    <row r="29" spans="1:5" ht="17.149999999999999" customHeight="1" x14ac:dyDescent="0.45">
      <c r="A29" s="137" t="s">
        <v>154</v>
      </c>
      <c r="B29" s="165">
        <v>37182924</v>
      </c>
      <c r="C29" s="138"/>
      <c r="D29" s="138"/>
      <c r="E29" s="166"/>
    </row>
    <row r="30" spans="1:5" ht="17.149999999999999" customHeight="1" x14ac:dyDescent="0.45">
      <c r="A30" s="137" t="s">
        <v>156</v>
      </c>
      <c r="B30" s="165">
        <v>-25233920</v>
      </c>
      <c r="C30" s="138"/>
      <c r="D30" s="138"/>
      <c r="E30" s="166"/>
    </row>
    <row r="31" spans="1:5" ht="17.149999999999999" customHeight="1" x14ac:dyDescent="0.45">
      <c r="A31" s="137" t="s">
        <v>169</v>
      </c>
      <c r="B31" s="165" t="s">
        <v>129</v>
      </c>
      <c r="C31" s="138"/>
      <c r="D31" s="138"/>
      <c r="E31" s="166"/>
    </row>
    <row r="32" spans="1:5" ht="17.149999999999999" customHeight="1" x14ac:dyDescent="0.45">
      <c r="A32" s="137" t="s">
        <v>171</v>
      </c>
      <c r="B32" s="165" t="s">
        <v>129</v>
      </c>
      <c r="C32" s="138"/>
      <c r="D32" s="138"/>
      <c r="E32" s="166"/>
    </row>
    <row r="33" spans="1:5" ht="17.149999999999999" customHeight="1" x14ac:dyDescent="0.45">
      <c r="A33" s="137" t="s">
        <v>173</v>
      </c>
      <c r="B33" s="165">
        <v>131593</v>
      </c>
      <c r="C33" s="138"/>
      <c r="D33" s="138"/>
      <c r="E33" s="166"/>
    </row>
    <row r="34" spans="1:5" ht="17.149999999999999" customHeight="1" x14ac:dyDescent="0.45">
      <c r="A34" s="137" t="s">
        <v>177</v>
      </c>
      <c r="B34" s="165">
        <v>2652149</v>
      </c>
      <c r="C34" s="138"/>
      <c r="D34" s="138"/>
      <c r="E34" s="166"/>
    </row>
    <row r="35" spans="1:5" ht="17.149999999999999" customHeight="1" x14ac:dyDescent="0.45">
      <c r="A35" s="137" t="s">
        <v>178</v>
      </c>
      <c r="B35" s="165">
        <v>-1898056</v>
      </c>
      <c r="C35" s="138"/>
      <c r="D35" s="138"/>
      <c r="E35" s="166"/>
    </row>
    <row r="36" spans="1:5" ht="17.149999999999999" customHeight="1" x14ac:dyDescent="0.45">
      <c r="A36" s="137" t="s">
        <v>179</v>
      </c>
      <c r="B36" s="167">
        <v>357066</v>
      </c>
      <c r="C36" s="138"/>
      <c r="D36" s="138"/>
      <c r="E36" s="166"/>
    </row>
    <row r="37" spans="1:5" ht="17.149999999999999" customHeight="1" x14ac:dyDescent="0.45">
      <c r="A37" s="137" t="s">
        <v>180</v>
      </c>
      <c r="B37" s="165">
        <v>510</v>
      </c>
      <c r="C37" s="138"/>
      <c r="D37" s="138"/>
      <c r="E37" s="166"/>
    </row>
    <row r="38" spans="1:5" ht="17.149999999999999" customHeight="1" x14ac:dyDescent="0.45">
      <c r="A38" s="137" t="s">
        <v>181</v>
      </c>
      <c r="B38" s="165">
        <v>356557</v>
      </c>
      <c r="C38" s="138"/>
      <c r="D38" s="138"/>
      <c r="E38" s="166"/>
    </row>
    <row r="39" spans="1:5" ht="17.149999999999999" customHeight="1" x14ac:dyDescent="0.45">
      <c r="A39" s="137" t="s">
        <v>182</v>
      </c>
      <c r="B39" s="165">
        <v>2112219</v>
      </c>
      <c r="C39" s="138"/>
      <c r="D39" s="138"/>
      <c r="E39" s="166"/>
    </row>
    <row r="40" spans="1:5" ht="17.149999999999999" customHeight="1" x14ac:dyDescent="0.45">
      <c r="A40" s="137" t="s">
        <v>183</v>
      </c>
      <c r="B40" s="165">
        <v>187263</v>
      </c>
      <c r="C40" s="138"/>
      <c r="D40" s="138"/>
      <c r="E40" s="166"/>
    </row>
    <row r="41" spans="1:5" ht="17.149999999999999" customHeight="1" x14ac:dyDescent="0.45">
      <c r="A41" s="137" t="s">
        <v>184</v>
      </c>
      <c r="B41" s="165" t="s">
        <v>129</v>
      </c>
      <c r="C41" s="138"/>
      <c r="D41" s="138"/>
      <c r="E41" s="166"/>
    </row>
    <row r="42" spans="1:5" ht="17.149999999999999" customHeight="1" x14ac:dyDescent="0.45">
      <c r="A42" s="137" t="s">
        <v>185</v>
      </c>
      <c r="B42" s="165">
        <v>128422</v>
      </c>
      <c r="C42" s="138"/>
      <c r="D42" s="138"/>
      <c r="E42" s="166"/>
    </row>
    <row r="43" spans="1:5" ht="17.149999999999999" customHeight="1" x14ac:dyDescent="0.45">
      <c r="A43" s="137" t="s">
        <v>169</v>
      </c>
      <c r="B43" s="165">
        <v>58841</v>
      </c>
      <c r="C43" s="138"/>
      <c r="D43" s="138"/>
      <c r="E43" s="166"/>
    </row>
    <row r="44" spans="1:5" ht="17.149999999999999" customHeight="1" x14ac:dyDescent="0.45">
      <c r="A44" s="137" t="s">
        <v>187</v>
      </c>
      <c r="B44" s="165">
        <v>115255</v>
      </c>
      <c r="C44" s="138"/>
      <c r="D44" s="138"/>
      <c r="E44" s="166"/>
    </row>
    <row r="45" spans="1:5" ht="17.149999999999999" customHeight="1" x14ac:dyDescent="0.45">
      <c r="A45" s="137" t="s">
        <v>188</v>
      </c>
      <c r="B45" s="165">
        <v>27646</v>
      </c>
      <c r="C45" s="138"/>
      <c r="D45" s="138"/>
      <c r="E45" s="166"/>
    </row>
    <row r="46" spans="1:5" ht="17.149999999999999" customHeight="1" x14ac:dyDescent="0.45">
      <c r="A46" s="137" t="s">
        <v>189</v>
      </c>
      <c r="B46" s="165">
        <v>1798010</v>
      </c>
      <c r="C46" s="138"/>
      <c r="D46" s="138"/>
      <c r="E46" s="166"/>
    </row>
    <row r="47" spans="1:5" ht="17.149999999999999" customHeight="1" x14ac:dyDescent="0.45">
      <c r="A47" s="137" t="s">
        <v>190</v>
      </c>
      <c r="B47" s="165" t="s">
        <v>129</v>
      </c>
      <c r="C47" s="138"/>
      <c r="D47" s="138"/>
      <c r="E47" s="166"/>
    </row>
    <row r="48" spans="1:5" ht="17.149999999999999" customHeight="1" x14ac:dyDescent="0.45">
      <c r="A48" s="137" t="s">
        <v>169</v>
      </c>
      <c r="B48" s="165">
        <v>1798010</v>
      </c>
      <c r="C48" s="138"/>
      <c r="D48" s="138"/>
      <c r="E48" s="166"/>
    </row>
    <row r="49" spans="1:5" ht="17.149999999999999" customHeight="1" x14ac:dyDescent="0.45">
      <c r="A49" s="137" t="s">
        <v>181</v>
      </c>
      <c r="B49" s="165" t="s">
        <v>129</v>
      </c>
      <c r="C49" s="138"/>
      <c r="D49" s="138"/>
      <c r="E49" s="166"/>
    </row>
    <row r="50" spans="1:5" ht="17.149999999999999" customHeight="1" x14ac:dyDescent="0.45">
      <c r="A50" s="137" t="s">
        <v>191</v>
      </c>
      <c r="B50" s="165">
        <v>-15955</v>
      </c>
      <c r="C50" s="138"/>
      <c r="D50" s="138"/>
      <c r="E50" s="166"/>
    </row>
    <row r="51" spans="1:5" ht="17.149999999999999" customHeight="1" x14ac:dyDescent="0.45">
      <c r="A51" s="137" t="s">
        <v>192</v>
      </c>
      <c r="B51" s="167">
        <v>5974528</v>
      </c>
      <c r="C51" s="138"/>
      <c r="D51" s="138"/>
      <c r="E51" s="166"/>
    </row>
    <row r="52" spans="1:5" ht="17.149999999999999" customHeight="1" x14ac:dyDescent="0.45">
      <c r="A52" s="137" t="s">
        <v>193</v>
      </c>
      <c r="B52" s="165">
        <v>2195237</v>
      </c>
      <c r="C52" s="138"/>
      <c r="D52" s="138"/>
      <c r="E52" s="166"/>
    </row>
    <row r="53" spans="1:5" ht="17.149999999999999" customHeight="1" x14ac:dyDescent="0.45">
      <c r="A53" s="137" t="s">
        <v>194</v>
      </c>
      <c r="B53" s="165">
        <v>250649</v>
      </c>
      <c r="C53" s="138"/>
      <c r="D53" s="138"/>
      <c r="E53" s="166"/>
    </row>
    <row r="54" spans="1:5" ht="17.149999999999999" customHeight="1" x14ac:dyDescent="0.45">
      <c r="A54" s="137" t="s">
        <v>195</v>
      </c>
      <c r="B54" s="165">
        <v>5124</v>
      </c>
      <c r="C54" s="138"/>
      <c r="D54" s="138"/>
      <c r="E54" s="166"/>
    </row>
    <row r="55" spans="1:5" ht="17.149999999999999" customHeight="1" x14ac:dyDescent="0.45">
      <c r="A55" s="137" t="s">
        <v>196</v>
      </c>
      <c r="B55" s="165">
        <v>3524194</v>
      </c>
      <c r="C55" s="138"/>
      <c r="D55" s="138"/>
      <c r="E55" s="166"/>
    </row>
    <row r="56" spans="1:5" ht="17.149999999999999" customHeight="1" x14ac:dyDescent="0.45">
      <c r="A56" s="137" t="s">
        <v>197</v>
      </c>
      <c r="B56" s="165">
        <v>2524619</v>
      </c>
      <c r="C56" s="138"/>
      <c r="D56" s="138"/>
      <c r="E56" s="166"/>
    </row>
    <row r="57" spans="1:5" ht="17.149999999999999" customHeight="1" x14ac:dyDescent="0.45">
      <c r="A57" s="137" t="s">
        <v>198</v>
      </c>
      <c r="B57" s="165">
        <v>999575</v>
      </c>
      <c r="C57" s="138"/>
      <c r="D57" s="138"/>
      <c r="E57" s="166"/>
    </row>
    <row r="58" spans="1:5" ht="17.149999999999999" customHeight="1" x14ac:dyDescent="0.45">
      <c r="A58" s="137" t="s">
        <v>199</v>
      </c>
      <c r="B58" s="165">
        <v>6461</v>
      </c>
      <c r="C58" s="138"/>
      <c r="D58" s="138"/>
      <c r="E58" s="166"/>
    </row>
    <row r="59" spans="1:5" ht="17.149999999999999" customHeight="1" x14ac:dyDescent="0.45">
      <c r="A59" s="137" t="s">
        <v>151</v>
      </c>
      <c r="B59" s="165" t="s">
        <v>129</v>
      </c>
      <c r="C59" s="138"/>
      <c r="D59" s="138"/>
      <c r="E59" s="166"/>
    </row>
    <row r="60" spans="1:5" ht="17.149999999999999" customHeight="1" x14ac:dyDescent="0.45">
      <c r="A60" s="137" t="s">
        <v>200</v>
      </c>
      <c r="B60" s="165">
        <v>-7136</v>
      </c>
      <c r="C60" s="138"/>
      <c r="D60" s="138"/>
      <c r="E60" s="166"/>
    </row>
    <row r="61" spans="1:5" ht="17.149999999999999" customHeight="1" x14ac:dyDescent="0.45">
      <c r="A61" s="137" t="s">
        <v>302</v>
      </c>
      <c r="B61" s="165" t="s">
        <v>129</v>
      </c>
      <c r="C61" s="138"/>
      <c r="D61" s="139" t="s">
        <v>201</v>
      </c>
      <c r="E61" s="168">
        <v>14673381</v>
      </c>
    </row>
    <row r="62" spans="1:5" ht="17.149999999999999" customHeight="1" x14ac:dyDescent="0.45">
      <c r="A62" s="139" t="s">
        <v>202</v>
      </c>
      <c r="B62" s="170">
        <v>31474596</v>
      </c>
      <c r="C62" s="140"/>
      <c r="D62" s="139" t="s">
        <v>203</v>
      </c>
      <c r="E62" s="170">
        <v>31474596</v>
      </c>
    </row>
    <row r="63" spans="1:5" ht="17.149999999999999" customHeight="1" x14ac:dyDescent="0.4">
      <c r="A63" s="128"/>
      <c r="B63" s="128"/>
      <c r="C63" s="128"/>
      <c r="D63" s="128"/>
      <c r="E63" s="128"/>
    </row>
    <row r="64" spans="1:5" x14ac:dyDescent="0.4">
      <c r="A64" s="38" t="s">
        <v>684</v>
      </c>
    </row>
    <row r="65" spans="1:1" x14ac:dyDescent="0.4">
      <c r="A65" s="38" t="s">
        <v>683</v>
      </c>
    </row>
    <row r="66" spans="1:1" x14ac:dyDescent="0.4">
      <c r="A66" s="38"/>
    </row>
  </sheetData>
  <mergeCells count="2">
    <mergeCell ref="A2:E2"/>
    <mergeCell ref="A3:E3"/>
  </mergeCells>
  <phoneticPr fontId="2"/>
  <printOptions horizontalCentered="1"/>
  <pageMargins left="0.3888888888888889" right="0.3888888888888889" top="0.3888888888888889" bottom="0.3888888888888889" header="0.19444444444444445" footer="0.19444444444444445"/>
  <pageSetup paperSize="9" scale="7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6896C-CCB7-457A-AEAE-F1200309B637}">
  <sheetPr>
    <pageSetUpPr fitToPage="1"/>
  </sheetPr>
  <dimension ref="A1:E43"/>
  <sheetViews>
    <sheetView workbookViewId="0">
      <selection activeCell="D7" sqref="D7:E39"/>
    </sheetView>
  </sheetViews>
  <sheetFormatPr defaultColWidth="8.86328125" defaultRowHeight="11" x14ac:dyDescent="0.4"/>
  <cols>
    <col min="1" max="1" width="42.86328125" style="136" customWidth="1"/>
    <col min="2" max="3" width="8.86328125" style="136" hidden="1" customWidth="1"/>
    <col min="4" max="4" width="10.86328125" style="136" customWidth="1"/>
    <col min="5" max="5" width="15.86328125" style="136" customWidth="1"/>
    <col min="6" max="7" width="30.86328125" style="136" customWidth="1"/>
    <col min="8" max="16384" width="8.86328125" style="136"/>
  </cols>
  <sheetData>
    <row r="1" spans="1:5" ht="17.149999999999999" customHeight="1" x14ac:dyDescent="0.4">
      <c r="E1" s="131" t="s">
        <v>686</v>
      </c>
    </row>
    <row r="2" spans="1:5" ht="21.25" x14ac:dyDescent="0.4">
      <c r="A2" s="213" t="s">
        <v>725</v>
      </c>
      <c r="B2" s="214"/>
      <c r="C2" s="214"/>
      <c r="D2" s="214"/>
      <c r="E2" s="214"/>
    </row>
    <row r="3" spans="1:5" ht="13.25" x14ac:dyDescent="0.4">
      <c r="A3" s="216" t="s">
        <v>858</v>
      </c>
      <c r="B3" s="217"/>
      <c r="C3" s="217"/>
      <c r="D3" s="217"/>
      <c r="E3" s="217"/>
    </row>
    <row r="4" spans="1:5" ht="13.25" x14ac:dyDescent="0.4">
      <c r="A4" s="216" t="s">
        <v>859</v>
      </c>
      <c r="B4" s="217"/>
      <c r="C4" s="217"/>
      <c r="D4" s="217"/>
      <c r="E4" s="217"/>
    </row>
    <row r="5" spans="1:5" ht="17.149999999999999" customHeight="1" x14ac:dyDescent="0.4">
      <c r="A5" s="130"/>
      <c r="E5" s="129" t="s">
        <v>681</v>
      </c>
    </row>
    <row r="6" spans="1:5" ht="27" customHeight="1" x14ac:dyDescent="0.4">
      <c r="A6" s="218" t="s">
        <v>137</v>
      </c>
      <c r="B6" s="218"/>
      <c r="C6" s="218"/>
      <c r="D6" s="218" t="s">
        <v>113</v>
      </c>
      <c r="E6" s="218"/>
    </row>
    <row r="7" spans="1:5" ht="17.149999999999999" customHeight="1" x14ac:dyDescent="0.45">
      <c r="A7" s="219" t="s">
        <v>204</v>
      </c>
      <c r="B7" s="219"/>
      <c r="C7" s="219"/>
      <c r="D7" s="220">
        <v>11136387</v>
      </c>
      <c r="E7" s="221"/>
    </row>
    <row r="8" spans="1:5" ht="17.149999999999999" customHeight="1" x14ac:dyDescent="0.45">
      <c r="A8" s="219" t="s">
        <v>205</v>
      </c>
      <c r="B8" s="219"/>
      <c r="C8" s="219"/>
      <c r="D8" s="220">
        <v>4706523</v>
      </c>
      <c r="E8" s="221"/>
    </row>
    <row r="9" spans="1:5" ht="17.149999999999999" customHeight="1" x14ac:dyDescent="0.45">
      <c r="A9" s="219" t="s">
        <v>206</v>
      </c>
      <c r="B9" s="219"/>
      <c r="C9" s="219"/>
      <c r="D9" s="222">
        <v>1642048</v>
      </c>
      <c r="E9" s="221"/>
    </row>
    <row r="10" spans="1:5" ht="17.149999999999999" customHeight="1" x14ac:dyDescent="0.45">
      <c r="A10" s="219" t="s">
        <v>207</v>
      </c>
      <c r="B10" s="219"/>
      <c r="C10" s="219"/>
      <c r="D10" s="220">
        <v>1139653</v>
      </c>
      <c r="E10" s="221"/>
    </row>
    <row r="11" spans="1:5" ht="17.149999999999999" customHeight="1" x14ac:dyDescent="0.45">
      <c r="A11" s="219" t="s">
        <v>208</v>
      </c>
      <c r="B11" s="219"/>
      <c r="C11" s="219"/>
      <c r="D11" s="220">
        <v>100505</v>
      </c>
      <c r="E11" s="221"/>
    </row>
    <row r="12" spans="1:5" ht="17.149999999999999" customHeight="1" x14ac:dyDescent="0.45">
      <c r="A12" s="219" t="s">
        <v>209</v>
      </c>
      <c r="B12" s="219"/>
      <c r="C12" s="219"/>
      <c r="D12" s="220">
        <v>-18743</v>
      </c>
      <c r="E12" s="221"/>
    </row>
    <row r="13" spans="1:5" ht="17.149999999999999" customHeight="1" x14ac:dyDescent="0.45">
      <c r="A13" s="219" t="s">
        <v>169</v>
      </c>
      <c r="B13" s="219"/>
      <c r="C13" s="219"/>
      <c r="D13" s="220">
        <v>420634</v>
      </c>
      <c r="E13" s="221"/>
    </row>
    <row r="14" spans="1:5" ht="17.149999999999999" customHeight="1" x14ac:dyDescent="0.45">
      <c r="A14" s="219" t="s">
        <v>210</v>
      </c>
      <c r="B14" s="219"/>
      <c r="C14" s="219"/>
      <c r="D14" s="220">
        <v>2741290</v>
      </c>
      <c r="E14" s="221"/>
    </row>
    <row r="15" spans="1:5" ht="17.149999999999999" customHeight="1" x14ac:dyDescent="0.45">
      <c r="A15" s="219" t="s">
        <v>211</v>
      </c>
      <c r="B15" s="219"/>
      <c r="C15" s="219"/>
      <c r="D15" s="220">
        <v>1473436</v>
      </c>
      <c r="E15" s="221"/>
    </row>
    <row r="16" spans="1:5" ht="17.149999999999999" customHeight="1" x14ac:dyDescent="0.45">
      <c r="A16" s="219" t="s">
        <v>212</v>
      </c>
      <c r="B16" s="219"/>
      <c r="C16" s="219"/>
      <c r="D16" s="220">
        <v>227866</v>
      </c>
      <c r="E16" s="221"/>
    </row>
    <row r="17" spans="1:5" ht="17.149999999999999" customHeight="1" x14ac:dyDescent="0.45">
      <c r="A17" s="219" t="s">
        <v>213</v>
      </c>
      <c r="B17" s="219"/>
      <c r="C17" s="219"/>
      <c r="D17" s="220">
        <v>1039988</v>
      </c>
      <c r="E17" s="221"/>
    </row>
    <row r="18" spans="1:5" ht="17.149999999999999" customHeight="1" x14ac:dyDescent="0.45">
      <c r="A18" s="219" t="s">
        <v>169</v>
      </c>
      <c r="B18" s="219"/>
      <c r="C18" s="219"/>
      <c r="D18" s="220" t="s">
        <v>129</v>
      </c>
      <c r="E18" s="221"/>
    </row>
    <row r="19" spans="1:5" ht="17.149999999999999" customHeight="1" x14ac:dyDescent="0.45">
      <c r="A19" s="219" t="s">
        <v>214</v>
      </c>
      <c r="B19" s="219"/>
      <c r="C19" s="219"/>
      <c r="D19" s="220">
        <v>323185</v>
      </c>
      <c r="E19" s="221"/>
    </row>
    <row r="20" spans="1:5" ht="17.149999999999999" customHeight="1" x14ac:dyDescent="0.45">
      <c r="A20" s="219" t="s">
        <v>215</v>
      </c>
      <c r="B20" s="219"/>
      <c r="C20" s="219"/>
      <c r="D20" s="220">
        <v>109783</v>
      </c>
      <c r="E20" s="221"/>
    </row>
    <row r="21" spans="1:5" ht="17.149999999999999" customHeight="1" x14ac:dyDescent="0.45">
      <c r="A21" s="219" t="s">
        <v>216</v>
      </c>
      <c r="B21" s="219"/>
      <c r="C21" s="219"/>
      <c r="D21" s="220">
        <v>23092</v>
      </c>
      <c r="E21" s="221"/>
    </row>
    <row r="22" spans="1:5" ht="17.149999999999999" customHeight="1" x14ac:dyDescent="0.45">
      <c r="A22" s="219" t="s">
        <v>169</v>
      </c>
      <c r="B22" s="219"/>
      <c r="C22" s="219"/>
      <c r="D22" s="220">
        <v>190310</v>
      </c>
      <c r="E22" s="221"/>
    </row>
    <row r="23" spans="1:5" ht="17.149999999999999" customHeight="1" x14ac:dyDescent="0.45">
      <c r="A23" s="219" t="s">
        <v>217</v>
      </c>
      <c r="B23" s="219"/>
      <c r="C23" s="219"/>
      <c r="D23" s="222">
        <v>6429864</v>
      </c>
      <c r="E23" s="221"/>
    </row>
    <row r="24" spans="1:5" ht="17.149999999999999" customHeight="1" x14ac:dyDescent="0.45">
      <c r="A24" s="219" t="s">
        <v>218</v>
      </c>
      <c r="B24" s="219"/>
      <c r="C24" s="219"/>
      <c r="D24" s="220">
        <v>5017199</v>
      </c>
      <c r="E24" s="221"/>
    </row>
    <row r="25" spans="1:5" ht="17.149999999999999" customHeight="1" x14ac:dyDescent="0.45">
      <c r="A25" s="219" t="s">
        <v>219</v>
      </c>
      <c r="B25" s="219"/>
      <c r="C25" s="219"/>
      <c r="D25" s="220">
        <v>1170349</v>
      </c>
      <c r="E25" s="221"/>
    </row>
    <row r="26" spans="1:5" ht="17.149999999999999" customHeight="1" x14ac:dyDescent="0.45">
      <c r="A26" s="219" t="s">
        <v>181</v>
      </c>
      <c r="B26" s="219"/>
      <c r="C26" s="219"/>
      <c r="D26" s="220">
        <v>242317</v>
      </c>
      <c r="E26" s="221"/>
    </row>
    <row r="27" spans="1:5" ht="17.149999999999999" customHeight="1" x14ac:dyDescent="0.45">
      <c r="A27" s="219" t="s">
        <v>221</v>
      </c>
      <c r="B27" s="219"/>
      <c r="C27" s="219"/>
      <c r="D27" s="220">
        <v>1410661</v>
      </c>
      <c r="E27" s="221"/>
    </row>
    <row r="28" spans="1:5" ht="17.149999999999999" customHeight="1" x14ac:dyDescent="0.45">
      <c r="A28" s="219" t="s">
        <v>222</v>
      </c>
      <c r="B28" s="219"/>
      <c r="C28" s="219"/>
      <c r="D28" s="220">
        <v>1264174</v>
      </c>
      <c r="E28" s="221"/>
    </row>
    <row r="29" spans="1:5" ht="17.149999999999999" customHeight="1" x14ac:dyDescent="0.45">
      <c r="A29" s="219" t="s">
        <v>151</v>
      </c>
      <c r="B29" s="219"/>
      <c r="C29" s="219"/>
      <c r="D29" s="220">
        <v>146487</v>
      </c>
      <c r="E29" s="221"/>
    </row>
    <row r="30" spans="1:5" ht="17.149999999999999" customHeight="1" x14ac:dyDescent="0.45">
      <c r="A30" s="223" t="s">
        <v>223</v>
      </c>
      <c r="B30" s="223"/>
      <c r="C30" s="223"/>
      <c r="D30" s="224">
        <v>9725726</v>
      </c>
      <c r="E30" s="225"/>
    </row>
    <row r="31" spans="1:5" ht="17.149999999999999" customHeight="1" x14ac:dyDescent="0.45">
      <c r="A31" s="219" t="s">
        <v>224</v>
      </c>
      <c r="B31" s="219"/>
      <c r="C31" s="219"/>
      <c r="D31" s="220">
        <v>-2132</v>
      </c>
      <c r="E31" s="221"/>
    </row>
    <row r="32" spans="1:5" ht="17.149999999999999" customHeight="1" x14ac:dyDescent="0.45">
      <c r="A32" s="219" t="s">
        <v>225</v>
      </c>
      <c r="B32" s="219"/>
      <c r="C32" s="219"/>
      <c r="D32" s="220" t="s">
        <v>129</v>
      </c>
      <c r="E32" s="221"/>
    </row>
    <row r="33" spans="1:5" ht="17.149999999999999" customHeight="1" x14ac:dyDescent="0.45">
      <c r="A33" s="219" t="s">
        <v>226</v>
      </c>
      <c r="B33" s="219"/>
      <c r="C33" s="219"/>
      <c r="D33" s="220">
        <v>0</v>
      </c>
      <c r="E33" s="221"/>
    </row>
    <row r="34" spans="1:5" ht="17.149999999999999" customHeight="1" x14ac:dyDescent="0.45">
      <c r="A34" s="219" t="s">
        <v>228</v>
      </c>
      <c r="B34" s="219"/>
      <c r="C34" s="219"/>
      <c r="D34" s="220">
        <v>-4500</v>
      </c>
      <c r="E34" s="221"/>
    </row>
    <row r="35" spans="1:5" ht="17.149999999999999" customHeight="1" x14ac:dyDescent="0.45">
      <c r="A35" s="219" t="s">
        <v>151</v>
      </c>
      <c r="B35" s="219"/>
      <c r="C35" s="219"/>
      <c r="D35" s="220">
        <v>2368</v>
      </c>
      <c r="E35" s="221"/>
    </row>
    <row r="36" spans="1:5" ht="17.149999999999999" customHeight="1" x14ac:dyDescent="0.45">
      <c r="A36" s="219" t="s">
        <v>229</v>
      </c>
      <c r="B36" s="219"/>
      <c r="C36" s="219"/>
      <c r="D36" s="220">
        <v>32320</v>
      </c>
      <c r="E36" s="221"/>
    </row>
    <row r="37" spans="1:5" ht="17.149999999999999" customHeight="1" x14ac:dyDescent="0.45">
      <c r="A37" s="219" t="s">
        <v>230</v>
      </c>
      <c r="B37" s="219"/>
      <c r="C37" s="219"/>
      <c r="D37" s="220">
        <v>1796</v>
      </c>
      <c r="E37" s="221"/>
    </row>
    <row r="38" spans="1:5" ht="17.149999999999999" customHeight="1" x14ac:dyDescent="0.45">
      <c r="A38" s="219" t="s">
        <v>151</v>
      </c>
      <c r="B38" s="219"/>
      <c r="C38" s="219"/>
      <c r="D38" s="220">
        <v>30524</v>
      </c>
      <c r="E38" s="221"/>
    </row>
    <row r="39" spans="1:5" ht="17.149999999999999" customHeight="1" x14ac:dyDescent="0.45">
      <c r="A39" s="223" t="s">
        <v>128</v>
      </c>
      <c r="B39" s="223"/>
      <c r="C39" s="223"/>
      <c r="D39" s="224">
        <v>9691274</v>
      </c>
      <c r="E39" s="225"/>
    </row>
    <row r="40" spans="1:5" ht="17.149999999999999" customHeight="1" x14ac:dyDescent="0.4">
      <c r="A40" s="128"/>
      <c r="B40" s="128"/>
      <c r="C40" s="128"/>
      <c r="D40" s="128"/>
      <c r="E40" s="128"/>
    </row>
    <row r="41" spans="1:5" x14ac:dyDescent="0.4">
      <c r="A41" s="38" t="s">
        <v>684</v>
      </c>
    </row>
    <row r="42" spans="1:5" x14ac:dyDescent="0.4">
      <c r="A42" s="38" t="s">
        <v>683</v>
      </c>
    </row>
    <row r="43" spans="1:5" x14ac:dyDescent="0.4">
      <c r="A43" s="38"/>
    </row>
  </sheetData>
  <mergeCells count="71">
    <mergeCell ref="A37:C37"/>
    <mergeCell ref="D37:E37"/>
    <mergeCell ref="A38:C38"/>
    <mergeCell ref="D38:E38"/>
    <mergeCell ref="A39:C39"/>
    <mergeCell ref="D39:E39"/>
    <mergeCell ref="A34:C34"/>
    <mergeCell ref="D34:E34"/>
    <mergeCell ref="A35:C35"/>
    <mergeCell ref="D35:E35"/>
    <mergeCell ref="A36:C36"/>
    <mergeCell ref="D36:E36"/>
    <mergeCell ref="A31:C31"/>
    <mergeCell ref="D31:E31"/>
    <mergeCell ref="A32:C32"/>
    <mergeCell ref="D32:E32"/>
    <mergeCell ref="A33:C33"/>
    <mergeCell ref="D33:E33"/>
    <mergeCell ref="A28:C28"/>
    <mergeCell ref="D28:E28"/>
    <mergeCell ref="A29:C29"/>
    <mergeCell ref="D29:E29"/>
    <mergeCell ref="A30:C30"/>
    <mergeCell ref="D30:E30"/>
    <mergeCell ref="A25:C25"/>
    <mergeCell ref="D25:E25"/>
    <mergeCell ref="A26:C26"/>
    <mergeCell ref="D26:E26"/>
    <mergeCell ref="A27:C27"/>
    <mergeCell ref="D27:E27"/>
    <mergeCell ref="A22:C22"/>
    <mergeCell ref="D22:E22"/>
    <mergeCell ref="A23:C23"/>
    <mergeCell ref="D23:E23"/>
    <mergeCell ref="A24:C24"/>
    <mergeCell ref="D24:E24"/>
    <mergeCell ref="A19:C19"/>
    <mergeCell ref="D19:E19"/>
    <mergeCell ref="A20:C20"/>
    <mergeCell ref="D20:E20"/>
    <mergeCell ref="A21:C21"/>
    <mergeCell ref="D21:E21"/>
    <mergeCell ref="A16:C16"/>
    <mergeCell ref="D16:E16"/>
    <mergeCell ref="A17:C17"/>
    <mergeCell ref="D17:E17"/>
    <mergeCell ref="A18:C18"/>
    <mergeCell ref="D18:E18"/>
    <mergeCell ref="A13:C13"/>
    <mergeCell ref="D13:E13"/>
    <mergeCell ref="A14:C14"/>
    <mergeCell ref="D14:E14"/>
    <mergeCell ref="A15:C15"/>
    <mergeCell ref="D15:E15"/>
    <mergeCell ref="A10:C10"/>
    <mergeCell ref="D10:E10"/>
    <mergeCell ref="A11:C11"/>
    <mergeCell ref="D11:E11"/>
    <mergeCell ref="A12:C12"/>
    <mergeCell ref="D12:E12"/>
    <mergeCell ref="A7:C7"/>
    <mergeCell ref="D7:E7"/>
    <mergeCell ref="A8:C8"/>
    <mergeCell ref="D8:E8"/>
    <mergeCell ref="A9:C9"/>
    <mergeCell ref="D9:E9"/>
    <mergeCell ref="A2:E2"/>
    <mergeCell ref="A3:E3"/>
    <mergeCell ref="A4:E4"/>
    <mergeCell ref="A6:C6"/>
    <mergeCell ref="D6:E6"/>
  </mergeCells>
  <phoneticPr fontId="2"/>
  <printOptions horizontalCentered="1"/>
  <pageMargins left="0.3888888888888889" right="0.3888888888888889" top="0.3888888888888889" bottom="0.3888888888888889" header="0.19444444444444445" footer="0.19444444444444445"/>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7BBB8-BD0A-4D9A-9A0B-9942D3EACC8B}">
  <sheetPr>
    <pageSetUpPr fitToPage="1"/>
  </sheetPr>
  <dimension ref="A1:E29"/>
  <sheetViews>
    <sheetView workbookViewId="0">
      <selection activeCell="C31" sqref="C31"/>
    </sheetView>
  </sheetViews>
  <sheetFormatPr defaultColWidth="8.86328125" defaultRowHeight="11" x14ac:dyDescent="0.4"/>
  <cols>
    <col min="1" max="1" width="30.86328125" style="136" customWidth="1"/>
    <col min="2" max="7" width="18.86328125" style="136" customWidth="1"/>
    <col min="8" max="16384" width="8.86328125" style="136"/>
  </cols>
  <sheetData>
    <row r="1" spans="1:5" ht="17.149999999999999" customHeight="1" x14ac:dyDescent="0.4">
      <c r="E1" s="131" t="s">
        <v>687</v>
      </c>
    </row>
    <row r="2" spans="1:5" ht="21.25" x14ac:dyDescent="0.4">
      <c r="A2" s="213" t="s">
        <v>726</v>
      </c>
      <c r="B2" s="214"/>
      <c r="C2" s="214"/>
      <c r="D2" s="214"/>
      <c r="E2" s="214"/>
    </row>
    <row r="3" spans="1:5" ht="13.25" x14ac:dyDescent="0.4">
      <c r="A3" s="216" t="s">
        <v>858</v>
      </c>
      <c r="B3" s="217"/>
      <c r="C3" s="217"/>
      <c r="D3" s="217"/>
      <c r="E3" s="217"/>
    </row>
    <row r="4" spans="1:5" ht="13.25" x14ac:dyDescent="0.4">
      <c r="A4" s="216" t="s">
        <v>859</v>
      </c>
      <c r="B4" s="217"/>
      <c r="C4" s="217"/>
      <c r="D4" s="217"/>
      <c r="E4" s="217"/>
    </row>
    <row r="5" spans="1:5" ht="17.149999999999999" customHeight="1" x14ac:dyDescent="0.4">
      <c r="A5" s="130"/>
      <c r="E5" s="129" t="s">
        <v>681</v>
      </c>
    </row>
    <row r="6" spans="1:5" ht="27" customHeight="1" x14ac:dyDescent="0.4">
      <c r="A6" s="141" t="s">
        <v>137</v>
      </c>
      <c r="B6" s="141" t="s">
        <v>42</v>
      </c>
      <c r="C6" s="141" t="s">
        <v>231</v>
      </c>
      <c r="D6" s="141" t="s">
        <v>232</v>
      </c>
      <c r="E6" s="141" t="s">
        <v>305</v>
      </c>
    </row>
    <row r="7" spans="1:5" ht="17.149999999999999" customHeight="1" x14ac:dyDescent="0.45">
      <c r="A7" s="139" t="s">
        <v>233</v>
      </c>
      <c r="B7" s="168">
        <v>15611375</v>
      </c>
      <c r="C7" s="168">
        <v>30547453</v>
      </c>
      <c r="D7" s="168">
        <v>-14936078</v>
      </c>
      <c r="E7" s="168" t="s">
        <v>129</v>
      </c>
    </row>
    <row r="8" spans="1:5" ht="17.149999999999999" customHeight="1" x14ac:dyDescent="0.45">
      <c r="A8" s="137" t="s">
        <v>234</v>
      </c>
      <c r="B8" s="165">
        <v>-9691274</v>
      </c>
      <c r="C8" s="166"/>
      <c r="D8" s="165">
        <v>-9691274</v>
      </c>
      <c r="E8" s="165" t="s">
        <v>129</v>
      </c>
    </row>
    <row r="9" spans="1:5" ht="17.149999999999999" customHeight="1" x14ac:dyDescent="0.45">
      <c r="A9" s="137" t="s">
        <v>235</v>
      </c>
      <c r="B9" s="165">
        <v>10117293</v>
      </c>
      <c r="C9" s="166"/>
      <c r="D9" s="165">
        <v>10117293</v>
      </c>
      <c r="E9" s="165" t="s">
        <v>129</v>
      </c>
    </row>
    <row r="10" spans="1:5" ht="17.149999999999999" customHeight="1" x14ac:dyDescent="0.45">
      <c r="A10" s="137" t="s">
        <v>236</v>
      </c>
      <c r="B10" s="165">
        <v>6321257</v>
      </c>
      <c r="C10" s="166"/>
      <c r="D10" s="165">
        <v>6321257</v>
      </c>
      <c r="E10" s="165" t="s">
        <v>129</v>
      </c>
    </row>
    <row r="11" spans="1:5" ht="17.149999999999999" customHeight="1" x14ac:dyDescent="0.45">
      <c r="A11" s="137" t="s">
        <v>237</v>
      </c>
      <c r="B11" s="165">
        <v>3796036</v>
      </c>
      <c r="C11" s="166"/>
      <c r="D11" s="165">
        <v>3796036</v>
      </c>
      <c r="E11" s="165" t="s">
        <v>129</v>
      </c>
    </row>
    <row r="12" spans="1:5" ht="17.149999999999999" customHeight="1" x14ac:dyDescent="0.45">
      <c r="A12" s="139" t="s">
        <v>238</v>
      </c>
      <c r="B12" s="168">
        <v>426019</v>
      </c>
      <c r="C12" s="169"/>
      <c r="D12" s="168">
        <v>426019</v>
      </c>
      <c r="E12" s="168" t="s">
        <v>129</v>
      </c>
    </row>
    <row r="13" spans="1:5" ht="17.149999999999999" customHeight="1" x14ac:dyDescent="0.45">
      <c r="A13" s="137" t="s">
        <v>239</v>
      </c>
      <c r="B13" s="166"/>
      <c r="C13" s="167">
        <v>-154055</v>
      </c>
      <c r="D13" s="167">
        <v>154055</v>
      </c>
      <c r="E13" s="166"/>
    </row>
    <row r="14" spans="1:5" ht="17.149999999999999" customHeight="1" x14ac:dyDescent="0.45">
      <c r="A14" s="137" t="s">
        <v>240</v>
      </c>
      <c r="B14" s="166"/>
      <c r="C14" s="165">
        <v>827752</v>
      </c>
      <c r="D14" s="165">
        <v>-827752</v>
      </c>
      <c r="E14" s="166"/>
    </row>
    <row r="15" spans="1:5" ht="17.149999999999999" customHeight="1" x14ac:dyDescent="0.45">
      <c r="A15" s="137" t="s">
        <v>241</v>
      </c>
      <c r="B15" s="166"/>
      <c r="C15" s="165">
        <v>-1041772</v>
      </c>
      <c r="D15" s="165">
        <v>1041772</v>
      </c>
      <c r="E15" s="166"/>
    </row>
    <row r="16" spans="1:5" ht="17.149999999999999" customHeight="1" x14ac:dyDescent="0.45">
      <c r="A16" s="137" t="s">
        <v>242</v>
      </c>
      <c r="B16" s="166"/>
      <c r="C16" s="165">
        <v>778676</v>
      </c>
      <c r="D16" s="165">
        <v>-778676</v>
      </c>
      <c r="E16" s="166"/>
    </row>
    <row r="17" spans="1:5" ht="17.149999999999999" customHeight="1" x14ac:dyDescent="0.45">
      <c r="A17" s="137" t="s">
        <v>243</v>
      </c>
      <c r="B17" s="166"/>
      <c r="C17" s="165">
        <v>-718712</v>
      </c>
      <c r="D17" s="165">
        <v>718712</v>
      </c>
      <c r="E17" s="166"/>
    </row>
    <row r="18" spans="1:5" ht="17.149999999999999" customHeight="1" x14ac:dyDescent="0.45">
      <c r="A18" s="137" t="s">
        <v>244</v>
      </c>
      <c r="B18" s="165">
        <v>1910</v>
      </c>
      <c r="C18" s="165">
        <v>1910</v>
      </c>
      <c r="D18" s="166"/>
      <c r="E18" s="166"/>
    </row>
    <row r="19" spans="1:5" ht="17.149999999999999" customHeight="1" x14ac:dyDescent="0.45">
      <c r="A19" s="137" t="s">
        <v>245</v>
      </c>
      <c r="B19" s="165">
        <v>-1365923</v>
      </c>
      <c r="C19" s="165">
        <v>-1365923</v>
      </c>
      <c r="D19" s="166"/>
      <c r="E19" s="166"/>
    </row>
    <row r="20" spans="1:5" ht="17.149999999999999" customHeight="1" x14ac:dyDescent="0.45">
      <c r="A20" s="137" t="s">
        <v>306</v>
      </c>
      <c r="B20" s="166"/>
      <c r="C20" s="166"/>
      <c r="D20" s="165" t="s">
        <v>129</v>
      </c>
      <c r="E20" s="165" t="s">
        <v>129</v>
      </c>
    </row>
    <row r="21" spans="1:5" ht="17.149999999999999" customHeight="1" x14ac:dyDescent="0.45">
      <c r="A21" s="137" t="s">
        <v>307</v>
      </c>
      <c r="B21" s="166"/>
      <c r="C21" s="166"/>
      <c r="D21" s="165" t="s">
        <v>129</v>
      </c>
      <c r="E21" s="165" t="s">
        <v>129</v>
      </c>
    </row>
    <row r="22" spans="1:5" ht="17.149999999999999" customHeight="1" x14ac:dyDescent="0.45">
      <c r="A22" s="137" t="s">
        <v>308</v>
      </c>
      <c r="B22" s="165" t="s">
        <v>129</v>
      </c>
      <c r="C22" s="165" t="s">
        <v>129</v>
      </c>
      <c r="D22" s="165" t="s">
        <v>129</v>
      </c>
      <c r="E22" s="165" t="s">
        <v>129</v>
      </c>
    </row>
    <row r="23" spans="1:5" ht="17.149999999999999" customHeight="1" x14ac:dyDescent="0.45">
      <c r="A23" s="137" t="s">
        <v>246</v>
      </c>
      <c r="B23" s="165" t="s">
        <v>129</v>
      </c>
      <c r="C23" s="165" t="s">
        <v>129</v>
      </c>
      <c r="D23" s="165" t="s">
        <v>129</v>
      </c>
      <c r="E23" s="166"/>
    </row>
    <row r="24" spans="1:5" ht="17.149999999999999" customHeight="1" x14ac:dyDescent="0.45">
      <c r="A24" s="139" t="s">
        <v>247</v>
      </c>
      <c r="B24" s="168">
        <v>-937994</v>
      </c>
      <c r="C24" s="168">
        <v>-1518068</v>
      </c>
      <c r="D24" s="168">
        <v>580074</v>
      </c>
      <c r="E24" s="168" t="s">
        <v>129</v>
      </c>
    </row>
    <row r="25" spans="1:5" ht="17.149999999999999" customHeight="1" x14ac:dyDescent="0.45">
      <c r="A25" s="139" t="s">
        <v>248</v>
      </c>
      <c r="B25" s="168">
        <v>14673381</v>
      </c>
      <c r="C25" s="168">
        <v>29029385</v>
      </c>
      <c r="D25" s="168">
        <v>-14356004</v>
      </c>
      <c r="E25" s="168" t="s">
        <v>129</v>
      </c>
    </row>
    <row r="26" spans="1:5" ht="17.149999999999999" customHeight="1" x14ac:dyDescent="0.4">
      <c r="A26" s="128"/>
      <c r="B26" s="128"/>
      <c r="C26" s="128"/>
      <c r="D26" s="128"/>
      <c r="E26" s="128"/>
    </row>
    <row r="27" spans="1:5" x14ac:dyDescent="0.4">
      <c r="A27" s="38" t="s">
        <v>684</v>
      </c>
    </row>
    <row r="28" spans="1:5" x14ac:dyDescent="0.4">
      <c r="A28" s="38" t="s">
        <v>683</v>
      </c>
    </row>
    <row r="29" spans="1:5" x14ac:dyDescent="0.4">
      <c r="A29" s="38"/>
    </row>
  </sheetData>
  <mergeCells count="3">
    <mergeCell ref="A2:E2"/>
    <mergeCell ref="A3:E3"/>
    <mergeCell ref="A4:E4"/>
  </mergeCells>
  <phoneticPr fontId="2"/>
  <printOptions horizontalCentered="1"/>
  <pageMargins left="0.3888888888888889" right="0.3888888888888889" top="0.3888888888888889" bottom="0.3888888888888889" header="0.19444444444444445" footer="0.19444444444444445"/>
  <pageSetup paperSize="9" scale="9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58A5B-BBB3-4276-874E-F6FF08C637DA}">
  <sheetPr>
    <pageSetUpPr fitToPage="1"/>
  </sheetPr>
  <dimension ref="A1:E62"/>
  <sheetViews>
    <sheetView topLeftCell="A32" workbookViewId="0">
      <selection activeCell="F58" sqref="F58"/>
    </sheetView>
  </sheetViews>
  <sheetFormatPr defaultColWidth="8.86328125" defaultRowHeight="11" x14ac:dyDescent="0.4"/>
  <cols>
    <col min="1" max="1" width="42.86328125" style="136" customWidth="1"/>
    <col min="2" max="3" width="8.86328125" style="136" hidden="1" customWidth="1"/>
    <col min="4" max="4" width="10.86328125" style="136" customWidth="1"/>
    <col min="5" max="5" width="15.86328125" style="136" customWidth="1"/>
    <col min="6" max="7" width="30.86328125" style="136" customWidth="1"/>
    <col min="8" max="16384" width="8.86328125" style="136"/>
  </cols>
  <sheetData>
    <row r="1" spans="1:5" ht="17.149999999999999" customHeight="1" x14ac:dyDescent="0.4">
      <c r="E1" s="131" t="s">
        <v>688</v>
      </c>
    </row>
    <row r="2" spans="1:5" ht="21.25" x14ac:dyDescent="0.4">
      <c r="A2" s="213" t="s">
        <v>727</v>
      </c>
      <c r="B2" s="214"/>
      <c r="C2" s="214"/>
      <c r="D2" s="214"/>
      <c r="E2" s="214"/>
    </row>
    <row r="3" spans="1:5" ht="13.25" x14ac:dyDescent="0.4">
      <c r="A3" s="216" t="s">
        <v>858</v>
      </c>
      <c r="B3" s="217"/>
      <c r="C3" s="217"/>
      <c r="D3" s="217"/>
      <c r="E3" s="217"/>
    </row>
    <row r="4" spans="1:5" ht="13.25" x14ac:dyDescent="0.4">
      <c r="A4" s="216" t="s">
        <v>859</v>
      </c>
      <c r="B4" s="217"/>
      <c r="C4" s="217"/>
      <c r="D4" s="217"/>
      <c r="E4" s="217"/>
    </row>
    <row r="5" spans="1:5" ht="17.149999999999999" customHeight="1" x14ac:dyDescent="0.4">
      <c r="A5" s="130"/>
      <c r="E5" s="129" t="s">
        <v>681</v>
      </c>
    </row>
    <row r="6" spans="1:5" ht="27" customHeight="1" x14ac:dyDescent="0.4">
      <c r="A6" s="218" t="s">
        <v>137</v>
      </c>
      <c r="B6" s="218"/>
      <c r="C6" s="218"/>
      <c r="D6" s="218" t="s">
        <v>113</v>
      </c>
      <c r="E6" s="218"/>
    </row>
    <row r="7" spans="1:5" ht="17.149999999999999" customHeight="1" x14ac:dyDescent="0.45">
      <c r="A7" s="219" t="s">
        <v>249</v>
      </c>
      <c r="B7" s="219"/>
      <c r="C7" s="219"/>
      <c r="D7" s="221"/>
      <c r="E7" s="221"/>
    </row>
    <row r="8" spans="1:5" ht="17.149999999999999" customHeight="1" x14ac:dyDescent="0.45">
      <c r="A8" s="219" t="s">
        <v>250</v>
      </c>
      <c r="B8" s="219"/>
      <c r="C8" s="219"/>
      <c r="D8" s="220">
        <v>10185635</v>
      </c>
      <c r="E8" s="221"/>
    </row>
    <row r="9" spans="1:5" ht="17.149999999999999" customHeight="1" x14ac:dyDescent="0.45">
      <c r="A9" s="219" t="s">
        <v>251</v>
      </c>
      <c r="B9" s="219"/>
      <c r="C9" s="219"/>
      <c r="D9" s="220">
        <v>3755771</v>
      </c>
      <c r="E9" s="221"/>
    </row>
    <row r="10" spans="1:5" ht="17.149999999999999" customHeight="1" x14ac:dyDescent="0.45">
      <c r="A10" s="219" t="s">
        <v>252</v>
      </c>
      <c r="B10" s="219"/>
      <c r="C10" s="219"/>
      <c r="D10" s="220">
        <v>1655594</v>
      </c>
      <c r="E10" s="221"/>
    </row>
    <row r="11" spans="1:5" ht="17.149999999999999" customHeight="1" x14ac:dyDescent="0.45">
      <c r="A11" s="219" t="s">
        <v>253</v>
      </c>
      <c r="B11" s="219"/>
      <c r="C11" s="219"/>
      <c r="D11" s="220">
        <v>1804759</v>
      </c>
      <c r="E11" s="221"/>
    </row>
    <row r="12" spans="1:5" ht="17.149999999999999" customHeight="1" x14ac:dyDescent="0.45">
      <c r="A12" s="219" t="s">
        <v>254</v>
      </c>
      <c r="B12" s="219"/>
      <c r="C12" s="219"/>
      <c r="D12" s="220">
        <v>109783</v>
      </c>
      <c r="E12" s="221"/>
    </row>
    <row r="13" spans="1:5" ht="17.149999999999999" customHeight="1" x14ac:dyDescent="0.45">
      <c r="A13" s="219" t="s">
        <v>255</v>
      </c>
      <c r="B13" s="219"/>
      <c r="C13" s="219"/>
      <c r="D13" s="220">
        <v>185635</v>
      </c>
      <c r="E13" s="221"/>
    </row>
    <row r="14" spans="1:5" ht="17.149999999999999" customHeight="1" x14ac:dyDescent="0.45">
      <c r="A14" s="219" t="s">
        <v>256</v>
      </c>
      <c r="B14" s="219"/>
      <c r="C14" s="219"/>
      <c r="D14" s="222">
        <v>6429864</v>
      </c>
      <c r="E14" s="221"/>
    </row>
    <row r="15" spans="1:5" ht="17.149999999999999" customHeight="1" x14ac:dyDescent="0.45">
      <c r="A15" s="219" t="s">
        <v>257</v>
      </c>
      <c r="B15" s="219"/>
      <c r="C15" s="219"/>
      <c r="D15" s="220">
        <v>5017199</v>
      </c>
      <c r="E15" s="221"/>
    </row>
    <row r="16" spans="1:5" ht="17.149999999999999" customHeight="1" x14ac:dyDescent="0.45">
      <c r="A16" s="219" t="s">
        <v>258</v>
      </c>
      <c r="B16" s="219"/>
      <c r="C16" s="219"/>
      <c r="D16" s="220">
        <v>1170349</v>
      </c>
      <c r="E16" s="221"/>
    </row>
    <row r="17" spans="1:5" ht="17.149999999999999" customHeight="1" x14ac:dyDescent="0.45">
      <c r="A17" s="219" t="s">
        <v>255</v>
      </c>
      <c r="B17" s="219"/>
      <c r="C17" s="219"/>
      <c r="D17" s="220">
        <v>242317</v>
      </c>
      <c r="E17" s="221"/>
    </row>
    <row r="18" spans="1:5" ht="17.149999999999999" customHeight="1" x14ac:dyDescent="0.45">
      <c r="A18" s="219" t="s">
        <v>260</v>
      </c>
      <c r="B18" s="219"/>
      <c r="C18" s="219"/>
      <c r="D18" s="220">
        <v>11203145</v>
      </c>
      <c r="E18" s="221"/>
    </row>
    <row r="19" spans="1:5" ht="17.149999999999999" customHeight="1" x14ac:dyDescent="0.45">
      <c r="A19" s="219" t="s">
        <v>261</v>
      </c>
      <c r="B19" s="219"/>
      <c r="C19" s="219"/>
      <c r="D19" s="220">
        <v>6103804</v>
      </c>
      <c r="E19" s="221"/>
    </row>
    <row r="20" spans="1:5" ht="17.149999999999999" customHeight="1" x14ac:dyDescent="0.45">
      <c r="A20" s="219" t="s">
        <v>262</v>
      </c>
      <c r="B20" s="219"/>
      <c r="C20" s="219"/>
      <c r="D20" s="220">
        <v>3681236</v>
      </c>
      <c r="E20" s="221"/>
    </row>
    <row r="21" spans="1:5" ht="17.149999999999999" customHeight="1" x14ac:dyDescent="0.45">
      <c r="A21" s="219" t="s">
        <v>263</v>
      </c>
      <c r="B21" s="219"/>
      <c r="C21" s="219"/>
      <c r="D21" s="220">
        <v>1273308</v>
      </c>
      <c r="E21" s="221"/>
    </row>
    <row r="22" spans="1:5" ht="17.149999999999999" customHeight="1" x14ac:dyDescent="0.45">
      <c r="A22" s="219" t="s">
        <v>264</v>
      </c>
      <c r="B22" s="219"/>
      <c r="C22" s="219"/>
      <c r="D22" s="220">
        <v>144797</v>
      </c>
      <c r="E22" s="221"/>
    </row>
    <row r="23" spans="1:5" ht="17.149999999999999" customHeight="1" x14ac:dyDescent="0.45">
      <c r="A23" s="219" t="s">
        <v>265</v>
      </c>
      <c r="B23" s="219"/>
      <c r="C23" s="219"/>
      <c r="D23" s="220">
        <v>2368</v>
      </c>
      <c r="E23" s="221"/>
    </row>
    <row r="24" spans="1:5" ht="17.149999999999999" customHeight="1" x14ac:dyDescent="0.45">
      <c r="A24" s="219" t="s">
        <v>266</v>
      </c>
      <c r="B24" s="219"/>
      <c r="C24" s="219"/>
      <c r="D24" s="220" t="s">
        <v>129</v>
      </c>
      <c r="E24" s="221"/>
    </row>
    <row r="25" spans="1:5" ht="17.149999999999999" customHeight="1" x14ac:dyDescent="0.45">
      <c r="A25" s="219" t="s">
        <v>267</v>
      </c>
      <c r="B25" s="219"/>
      <c r="C25" s="219"/>
      <c r="D25" s="220">
        <v>2368</v>
      </c>
      <c r="E25" s="221"/>
    </row>
    <row r="26" spans="1:5" ht="17.149999999999999" customHeight="1" x14ac:dyDescent="0.45">
      <c r="A26" s="219" t="s">
        <v>268</v>
      </c>
      <c r="B26" s="219"/>
      <c r="C26" s="219"/>
      <c r="D26" s="220" t="s">
        <v>129</v>
      </c>
      <c r="E26" s="221"/>
    </row>
    <row r="27" spans="1:5" ht="17.149999999999999" customHeight="1" x14ac:dyDescent="0.45">
      <c r="A27" s="223" t="s">
        <v>269</v>
      </c>
      <c r="B27" s="223"/>
      <c r="C27" s="223"/>
      <c r="D27" s="224">
        <v>1015142</v>
      </c>
      <c r="E27" s="225"/>
    </row>
    <row r="28" spans="1:5" ht="17.149999999999999" customHeight="1" x14ac:dyDescent="0.45">
      <c r="A28" s="219" t="s">
        <v>270</v>
      </c>
      <c r="B28" s="219"/>
      <c r="C28" s="219"/>
      <c r="D28" s="221"/>
      <c r="E28" s="221"/>
    </row>
    <row r="29" spans="1:5" ht="17.149999999999999" customHeight="1" x14ac:dyDescent="0.45">
      <c r="A29" s="219" t="s">
        <v>271</v>
      </c>
      <c r="B29" s="219"/>
      <c r="C29" s="219"/>
      <c r="D29" s="220">
        <v>1596128</v>
      </c>
      <c r="E29" s="221"/>
    </row>
    <row r="30" spans="1:5" ht="17.149999999999999" customHeight="1" x14ac:dyDescent="0.45">
      <c r="A30" s="219" t="s">
        <v>272</v>
      </c>
      <c r="B30" s="219"/>
      <c r="C30" s="219"/>
      <c r="D30" s="220">
        <v>827477</v>
      </c>
      <c r="E30" s="221"/>
    </row>
    <row r="31" spans="1:5" ht="17.149999999999999" customHeight="1" x14ac:dyDescent="0.45">
      <c r="A31" s="219" t="s">
        <v>273</v>
      </c>
      <c r="B31" s="219"/>
      <c r="C31" s="219"/>
      <c r="D31" s="220">
        <v>765245</v>
      </c>
      <c r="E31" s="221"/>
    </row>
    <row r="32" spans="1:5" ht="17.149999999999999" customHeight="1" x14ac:dyDescent="0.45">
      <c r="A32" s="219" t="s">
        <v>274</v>
      </c>
      <c r="B32" s="219"/>
      <c r="C32" s="219"/>
      <c r="D32" s="220" t="s">
        <v>129</v>
      </c>
      <c r="E32" s="221"/>
    </row>
    <row r="33" spans="1:5" ht="17.149999999999999" customHeight="1" x14ac:dyDescent="0.45">
      <c r="A33" s="219" t="s">
        <v>275</v>
      </c>
      <c r="B33" s="219"/>
      <c r="C33" s="219"/>
      <c r="D33" s="220">
        <v>3406</v>
      </c>
      <c r="E33" s="221"/>
    </row>
    <row r="34" spans="1:5" ht="17.149999999999999" customHeight="1" x14ac:dyDescent="0.45">
      <c r="A34" s="219" t="s">
        <v>267</v>
      </c>
      <c r="B34" s="219"/>
      <c r="C34" s="219"/>
      <c r="D34" s="220" t="s">
        <v>129</v>
      </c>
      <c r="E34" s="221"/>
    </row>
    <row r="35" spans="1:5" ht="17.149999999999999" customHeight="1" x14ac:dyDescent="0.45">
      <c r="A35" s="219" t="s">
        <v>276</v>
      </c>
      <c r="B35" s="219"/>
      <c r="C35" s="219"/>
      <c r="D35" s="220">
        <v>1154383</v>
      </c>
      <c r="E35" s="221"/>
    </row>
    <row r="36" spans="1:5" ht="17.149999999999999" customHeight="1" x14ac:dyDescent="0.45">
      <c r="A36" s="219" t="s">
        <v>262</v>
      </c>
      <c r="B36" s="219"/>
      <c r="C36" s="219"/>
      <c r="D36" s="220">
        <v>196532</v>
      </c>
      <c r="E36" s="221"/>
    </row>
    <row r="37" spans="1:5" ht="17.149999999999999" customHeight="1" x14ac:dyDescent="0.45">
      <c r="A37" s="219" t="s">
        <v>277</v>
      </c>
      <c r="B37" s="219"/>
      <c r="C37" s="219"/>
      <c r="D37" s="220">
        <v>693421</v>
      </c>
      <c r="E37" s="221"/>
    </row>
    <row r="38" spans="1:5" ht="17.149999999999999" customHeight="1" x14ac:dyDescent="0.45">
      <c r="A38" s="219" t="s">
        <v>278</v>
      </c>
      <c r="B38" s="219"/>
      <c r="C38" s="219"/>
      <c r="D38" s="220">
        <v>7256</v>
      </c>
      <c r="E38" s="221"/>
    </row>
    <row r="39" spans="1:5" ht="17.149999999999999" customHeight="1" x14ac:dyDescent="0.45">
      <c r="A39" s="219" t="s">
        <v>279</v>
      </c>
      <c r="B39" s="219"/>
      <c r="C39" s="219"/>
      <c r="D39" s="220">
        <v>1796</v>
      </c>
      <c r="E39" s="221"/>
    </row>
    <row r="40" spans="1:5" ht="17.149999999999999" customHeight="1" x14ac:dyDescent="0.45">
      <c r="A40" s="219" t="s">
        <v>264</v>
      </c>
      <c r="B40" s="219"/>
      <c r="C40" s="219"/>
      <c r="D40" s="220">
        <v>255378</v>
      </c>
      <c r="E40" s="221"/>
    </row>
    <row r="41" spans="1:5" ht="17.149999999999999" customHeight="1" x14ac:dyDescent="0.45">
      <c r="A41" s="223" t="s">
        <v>280</v>
      </c>
      <c r="B41" s="223"/>
      <c r="C41" s="223"/>
      <c r="D41" s="224">
        <v>-441745</v>
      </c>
      <c r="E41" s="225"/>
    </row>
    <row r="42" spans="1:5" ht="17.149999999999999" customHeight="1" x14ac:dyDescent="0.45">
      <c r="A42" s="219" t="s">
        <v>281</v>
      </c>
      <c r="B42" s="219"/>
      <c r="C42" s="219"/>
      <c r="D42" s="221"/>
      <c r="E42" s="221"/>
    </row>
    <row r="43" spans="1:5" ht="17.149999999999999" customHeight="1" x14ac:dyDescent="0.45">
      <c r="A43" s="219" t="s">
        <v>282</v>
      </c>
      <c r="B43" s="219"/>
      <c r="C43" s="219"/>
      <c r="D43" s="220">
        <v>1125031</v>
      </c>
      <c r="E43" s="221"/>
    </row>
    <row r="44" spans="1:5" ht="17.149999999999999" customHeight="1" x14ac:dyDescent="0.45">
      <c r="A44" s="219" t="s">
        <v>310</v>
      </c>
      <c r="B44" s="219"/>
      <c r="C44" s="219"/>
      <c r="D44" s="220">
        <v>1125031</v>
      </c>
      <c r="E44" s="221"/>
    </row>
    <row r="45" spans="1:5" ht="17.149999999999999" customHeight="1" x14ac:dyDescent="0.45">
      <c r="A45" s="219" t="s">
        <v>267</v>
      </c>
      <c r="B45" s="219"/>
      <c r="C45" s="219"/>
      <c r="D45" s="220" t="s">
        <v>129</v>
      </c>
      <c r="E45" s="221"/>
    </row>
    <row r="46" spans="1:5" ht="17.149999999999999" customHeight="1" x14ac:dyDescent="0.45">
      <c r="A46" s="219" t="s">
        <v>284</v>
      </c>
      <c r="B46" s="219"/>
      <c r="C46" s="219"/>
      <c r="D46" s="220">
        <v>519930</v>
      </c>
      <c r="E46" s="221"/>
    </row>
    <row r="47" spans="1:5" ht="17.149999999999999" customHeight="1" x14ac:dyDescent="0.45">
      <c r="A47" s="219" t="s">
        <v>311</v>
      </c>
      <c r="B47" s="219"/>
      <c r="C47" s="219"/>
      <c r="D47" s="220">
        <v>519930</v>
      </c>
      <c r="E47" s="221"/>
    </row>
    <row r="48" spans="1:5" ht="17.149999999999999" customHeight="1" x14ac:dyDescent="0.45">
      <c r="A48" s="219" t="s">
        <v>264</v>
      </c>
      <c r="B48" s="219"/>
      <c r="C48" s="219"/>
      <c r="D48" s="220" t="s">
        <v>129</v>
      </c>
      <c r="E48" s="221"/>
    </row>
    <row r="49" spans="1:5" ht="17.149999999999999" customHeight="1" x14ac:dyDescent="0.45">
      <c r="A49" s="223" t="s">
        <v>286</v>
      </c>
      <c r="B49" s="223"/>
      <c r="C49" s="223"/>
      <c r="D49" s="224">
        <v>-605101</v>
      </c>
      <c r="E49" s="225"/>
    </row>
    <row r="50" spans="1:5" ht="17.149999999999999" customHeight="1" x14ac:dyDescent="0.45">
      <c r="A50" s="223" t="s">
        <v>287</v>
      </c>
      <c r="B50" s="223"/>
      <c r="C50" s="223"/>
      <c r="D50" s="224">
        <v>-31704</v>
      </c>
      <c r="E50" s="225"/>
    </row>
    <row r="51" spans="1:5" ht="17.149999999999999" customHeight="1" x14ac:dyDescent="0.45">
      <c r="A51" s="223" t="s">
        <v>288</v>
      </c>
      <c r="B51" s="223"/>
      <c r="C51" s="223"/>
      <c r="D51" s="224">
        <v>2213410</v>
      </c>
      <c r="E51" s="225"/>
    </row>
    <row r="52" spans="1:5" ht="17.149999999999999" customHeight="1" x14ac:dyDescent="0.45">
      <c r="A52" s="219" t="s">
        <v>312</v>
      </c>
      <c r="B52" s="219"/>
      <c r="C52" s="219"/>
      <c r="D52" s="220" t="s">
        <v>129</v>
      </c>
      <c r="E52" s="221"/>
    </row>
    <row r="53" spans="1:5" ht="17.149999999999999" customHeight="1" x14ac:dyDescent="0.45">
      <c r="A53" s="223" t="s">
        <v>289</v>
      </c>
      <c r="B53" s="223"/>
      <c r="C53" s="223"/>
      <c r="D53" s="224">
        <v>2181706</v>
      </c>
      <c r="E53" s="225"/>
    </row>
    <row r="55" spans="1:5" ht="17.149999999999999" customHeight="1" x14ac:dyDescent="0.45">
      <c r="A55" s="223" t="s">
        <v>290</v>
      </c>
      <c r="B55" s="223"/>
      <c r="C55" s="223"/>
      <c r="D55" s="224">
        <v>14453</v>
      </c>
      <c r="E55" s="225"/>
    </row>
    <row r="56" spans="1:5" ht="17.149999999999999" customHeight="1" x14ac:dyDescent="0.45">
      <c r="A56" s="223" t="s">
        <v>291</v>
      </c>
      <c r="B56" s="223"/>
      <c r="C56" s="223"/>
      <c r="D56" s="224">
        <v>-922</v>
      </c>
      <c r="E56" s="225"/>
    </row>
    <row r="57" spans="1:5" ht="17.149999999999999" customHeight="1" x14ac:dyDescent="0.45">
      <c r="A57" s="223" t="s">
        <v>292</v>
      </c>
      <c r="B57" s="223"/>
      <c r="C57" s="223"/>
      <c r="D57" s="224">
        <v>13531</v>
      </c>
      <c r="E57" s="225"/>
    </row>
    <row r="58" spans="1:5" ht="17.149999999999999" customHeight="1" x14ac:dyDescent="0.45">
      <c r="A58" s="223" t="s">
        <v>293</v>
      </c>
      <c r="B58" s="223"/>
      <c r="C58" s="223"/>
      <c r="D58" s="224">
        <v>2195237</v>
      </c>
      <c r="E58" s="225"/>
    </row>
    <row r="59" spans="1:5" ht="17.149999999999999" customHeight="1" x14ac:dyDescent="0.4">
      <c r="A59" s="128"/>
      <c r="B59" s="128"/>
      <c r="C59" s="128"/>
      <c r="D59" s="128"/>
      <c r="E59" s="128"/>
    </row>
    <row r="60" spans="1:5" x14ac:dyDescent="0.4">
      <c r="A60" s="38" t="s">
        <v>684</v>
      </c>
    </row>
    <row r="61" spans="1:5" x14ac:dyDescent="0.4">
      <c r="A61" s="38" t="s">
        <v>683</v>
      </c>
    </row>
    <row r="62" spans="1:5" x14ac:dyDescent="0.4">
      <c r="A62" s="38"/>
    </row>
  </sheetData>
  <mergeCells count="107">
    <mergeCell ref="A58:C58"/>
    <mergeCell ref="A49:C49"/>
    <mergeCell ref="D49:E49"/>
    <mergeCell ref="A50:C50"/>
    <mergeCell ref="D50:E50"/>
    <mergeCell ref="A51:C51"/>
    <mergeCell ref="D51:E51"/>
    <mergeCell ref="A52:C52"/>
    <mergeCell ref="D52:E52"/>
    <mergeCell ref="A55:C55"/>
    <mergeCell ref="A56:C56"/>
    <mergeCell ref="A57:C57"/>
    <mergeCell ref="A53:C53"/>
    <mergeCell ref="D53:E53"/>
    <mergeCell ref="A44:C44"/>
    <mergeCell ref="D44:E44"/>
    <mergeCell ref="A45:C45"/>
    <mergeCell ref="D45:E45"/>
    <mergeCell ref="A46:C46"/>
    <mergeCell ref="D46:E46"/>
    <mergeCell ref="A47:C47"/>
    <mergeCell ref="D47:E47"/>
    <mergeCell ref="A48:C48"/>
    <mergeCell ref="D48:E48"/>
    <mergeCell ref="A39:C39"/>
    <mergeCell ref="D39:E39"/>
    <mergeCell ref="A40:C40"/>
    <mergeCell ref="D40:E40"/>
    <mergeCell ref="A41:C41"/>
    <mergeCell ref="D41:E41"/>
    <mergeCell ref="A42:C42"/>
    <mergeCell ref="D42:E42"/>
    <mergeCell ref="A43:C43"/>
    <mergeCell ref="D43:E43"/>
    <mergeCell ref="A34:C34"/>
    <mergeCell ref="D34:E34"/>
    <mergeCell ref="A35:C35"/>
    <mergeCell ref="D35:E35"/>
    <mergeCell ref="A36:C36"/>
    <mergeCell ref="D36:E36"/>
    <mergeCell ref="A37:C37"/>
    <mergeCell ref="D37:E37"/>
    <mergeCell ref="A38:C38"/>
    <mergeCell ref="D38:E38"/>
    <mergeCell ref="A29:C29"/>
    <mergeCell ref="D29:E29"/>
    <mergeCell ref="A30:C30"/>
    <mergeCell ref="D30:E30"/>
    <mergeCell ref="A31:C31"/>
    <mergeCell ref="D31:E31"/>
    <mergeCell ref="A32:C32"/>
    <mergeCell ref="D32:E32"/>
    <mergeCell ref="A33:C33"/>
    <mergeCell ref="D33:E33"/>
    <mergeCell ref="A24:C24"/>
    <mergeCell ref="D24:E24"/>
    <mergeCell ref="A25:C25"/>
    <mergeCell ref="D25:E25"/>
    <mergeCell ref="A26:C26"/>
    <mergeCell ref="D26:E26"/>
    <mergeCell ref="A27:C27"/>
    <mergeCell ref="D27:E27"/>
    <mergeCell ref="A28:C28"/>
    <mergeCell ref="D28:E28"/>
    <mergeCell ref="A19:C19"/>
    <mergeCell ref="D19:E19"/>
    <mergeCell ref="A20:C20"/>
    <mergeCell ref="D20:E20"/>
    <mergeCell ref="A21:C21"/>
    <mergeCell ref="D21:E21"/>
    <mergeCell ref="A22:C22"/>
    <mergeCell ref="D22:E22"/>
    <mergeCell ref="A23:C23"/>
    <mergeCell ref="D23:E23"/>
    <mergeCell ref="D14:E14"/>
    <mergeCell ref="A15:C15"/>
    <mergeCell ref="D15:E15"/>
    <mergeCell ref="A16:C16"/>
    <mergeCell ref="D16:E16"/>
    <mergeCell ref="A17:C17"/>
    <mergeCell ref="D17:E17"/>
    <mergeCell ref="A18:C18"/>
    <mergeCell ref="D18:E18"/>
    <mergeCell ref="D7:E7"/>
    <mergeCell ref="D8:E8"/>
    <mergeCell ref="D55:E55"/>
    <mergeCell ref="D56:E56"/>
    <mergeCell ref="D57:E57"/>
    <mergeCell ref="D58:E58"/>
    <mergeCell ref="A13:C13"/>
    <mergeCell ref="D13:E13"/>
    <mergeCell ref="A2:E2"/>
    <mergeCell ref="A3:E3"/>
    <mergeCell ref="A4:E4"/>
    <mergeCell ref="A6:C6"/>
    <mergeCell ref="D6:E6"/>
    <mergeCell ref="A7:C7"/>
    <mergeCell ref="A8:C8"/>
    <mergeCell ref="A9:C9"/>
    <mergeCell ref="D9:E9"/>
    <mergeCell ref="A10:C10"/>
    <mergeCell ref="D10:E10"/>
    <mergeCell ref="A11:C11"/>
    <mergeCell ref="D11:E11"/>
    <mergeCell ref="A12:C12"/>
    <mergeCell ref="D12:E12"/>
    <mergeCell ref="A14:C14"/>
  </mergeCells>
  <phoneticPr fontId="2"/>
  <printOptions horizontalCentered="1"/>
  <pageMargins left="0.3888888888888889" right="0.3888888888888889" top="0.3888888888888889" bottom="0.3888888888888889" header="0.19444444444444445" footer="0.19444444444444445"/>
  <pageSetup paperSize="9" scale="8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75"/>
  <sheetViews>
    <sheetView workbookViewId="0">
      <selection sqref="A1:E1"/>
    </sheetView>
  </sheetViews>
  <sheetFormatPr defaultColWidth="8.86328125" defaultRowHeight="11" x14ac:dyDescent="0.4"/>
  <cols>
    <col min="1" max="1" width="30.86328125" style="55" customWidth="1"/>
    <col min="2" max="4" width="18.86328125" style="55" customWidth="1"/>
    <col min="5" max="5" width="23.86328125" style="55" customWidth="1"/>
    <col min="6" max="7" width="18.86328125" style="55" customWidth="1"/>
    <col min="8" max="16384" width="8.86328125" style="55"/>
  </cols>
  <sheetData>
    <row r="1" spans="1:5" ht="14.5" x14ac:dyDescent="0.4">
      <c r="A1" s="284" t="s">
        <v>441</v>
      </c>
      <c r="B1" s="285"/>
      <c r="C1" s="285"/>
      <c r="D1" s="285"/>
      <c r="E1" s="285"/>
    </row>
    <row r="2" spans="1:5" ht="14.25" customHeight="1" x14ac:dyDescent="0.4"/>
    <row r="3" spans="1:5" ht="14.25" customHeight="1" x14ac:dyDescent="0.4">
      <c r="A3" s="38" t="s">
        <v>378</v>
      </c>
    </row>
    <row r="4" spans="1:5" ht="14.25" customHeight="1" x14ac:dyDescent="0.4">
      <c r="A4" s="38"/>
    </row>
    <row r="5" spans="1:5" ht="14.25" customHeight="1" x14ac:dyDescent="0.4">
      <c r="A5" s="38" t="s">
        <v>379</v>
      </c>
    </row>
    <row r="6" spans="1:5" ht="14.25" customHeight="1" x14ac:dyDescent="0.4">
      <c r="A6" s="38" t="s">
        <v>412</v>
      </c>
    </row>
    <row r="7" spans="1:5" ht="14.25" customHeight="1" x14ac:dyDescent="0.4">
      <c r="A7" s="38" t="s">
        <v>413</v>
      </c>
    </row>
    <row r="8" spans="1:5" ht="14.25" customHeight="1" x14ac:dyDescent="0.4">
      <c r="A8" s="38"/>
    </row>
    <row r="9" spans="1:5" ht="14.25" customHeight="1" x14ac:dyDescent="0.4">
      <c r="A9" s="38" t="s">
        <v>380</v>
      </c>
    </row>
    <row r="10" spans="1:5" ht="14.25" customHeight="1" x14ac:dyDescent="0.4">
      <c r="A10" s="38" t="s">
        <v>381</v>
      </c>
    </row>
    <row r="11" spans="1:5" ht="14.25" customHeight="1" x14ac:dyDescent="0.4">
      <c r="A11" s="38" t="s">
        <v>382</v>
      </c>
    </row>
    <row r="12" spans="1:5" ht="14.25" customHeight="1" x14ac:dyDescent="0.4">
      <c r="A12" s="38"/>
    </row>
    <row r="13" spans="1:5" ht="14.25" customHeight="1" x14ac:dyDescent="0.4">
      <c r="A13" s="38" t="s">
        <v>383</v>
      </c>
    </row>
    <row r="14" spans="1:5" ht="14.25" customHeight="1" x14ac:dyDescent="0.4">
      <c r="A14" s="38" t="s">
        <v>384</v>
      </c>
    </row>
    <row r="15" spans="1:5" ht="14.25" customHeight="1" x14ac:dyDescent="0.4">
      <c r="A15" s="38" t="s">
        <v>414</v>
      </c>
    </row>
    <row r="16" spans="1:5" ht="14.25" customHeight="1" x14ac:dyDescent="0.4">
      <c r="A16" s="38" t="s">
        <v>385</v>
      </c>
    </row>
    <row r="17" spans="1:1" ht="14.25" customHeight="1" x14ac:dyDescent="0.4">
      <c r="A17" s="38" t="s">
        <v>414</v>
      </c>
    </row>
    <row r="18" spans="1:1" ht="14.25" customHeight="1" x14ac:dyDescent="0.4">
      <c r="A18" s="38"/>
    </row>
    <row r="19" spans="1:1" ht="14.25" customHeight="1" x14ac:dyDescent="0.4">
      <c r="A19" s="38" t="s">
        <v>386</v>
      </c>
    </row>
    <row r="20" spans="1:1" ht="14.25" customHeight="1" x14ac:dyDescent="0.4">
      <c r="A20" s="38" t="s">
        <v>387</v>
      </c>
    </row>
    <row r="21" spans="1:1" ht="14.25" customHeight="1" x14ac:dyDescent="0.4">
      <c r="A21" s="38" t="s">
        <v>415</v>
      </c>
    </row>
    <row r="22" spans="1:1" s="134" customFormat="1" ht="14.25" customHeight="1" x14ac:dyDescent="0.4">
      <c r="A22" s="38" t="s">
        <v>388</v>
      </c>
    </row>
    <row r="23" spans="1:1" s="134" customFormat="1" ht="14.25" customHeight="1" x14ac:dyDescent="0.4">
      <c r="A23" s="38" t="s">
        <v>706</v>
      </c>
    </row>
    <row r="24" spans="1:1" s="134" customFormat="1" ht="14.25" customHeight="1" x14ac:dyDescent="0.4">
      <c r="A24" s="38" t="s">
        <v>707</v>
      </c>
    </row>
    <row r="25" spans="1:1" ht="14.25" customHeight="1" x14ac:dyDescent="0.4">
      <c r="A25" s="38" t="s">
        <v>637</v>
      </c>
    </row>
    <row r="26" spans="1:1" ht="14.25" customHeight="1" x14ac:dyDescent="0.4">
      <c r="A26" s="38" t="s">
        <v>416</v>
      </c>
    </row>
    <row r="27" spans="1:1" ht="14.25" customHeight="1" x14ac:dyDescent="0.4">
      <c r="A27" s="38" t="s">
        <v>447</v>
      </c>
    </row>
    <row r="28" spans="1:1" ht="14.25" customHeight="1" x14ac:dyDescent="0.4">
      <c r="A28" s="38" t="s">
        <v>442</v>
      </c>
    </row>
    <row r="29" spans="1:1" ht="14.25" customHeight="1" x14ac:dyDescent="0.4">
      <c r="A29" s="38" t="s">
        <v>294</v>
      </c>
    </row>
    <row r="30" spans="1:1" ht="14.25" customHeight="1" x14ac:dyDescent="0.4">
      <c r="A30" s="38" t="s">
        <v>389</v>
      </c>
    </row>
    <row r="31" spans="1:1" ht="14.25" customHeight="1" x14ac:dyDescent="0.4">
      <c r="A31" s="38" t="s">
        <v>445</v>
      </c>
    </row>
    <row r="32" spans="1:1" ht="14.25" customHeight="1" x14ac:dyDescent="0.4">
      <c r="A32" s="38" t="s">
        <v>446</v>
      </c>
    </row>
    <row r="33" spans="1:1" ht="14.25" customHeight="1" x14ac:dyDescent="0.4">
      <c r="A33" s="38"/>
    </row>
    <row r="34" spans="1:1" ht="14.25" customHeight="1" x14ac:dyDescent="0.4">
      <c r="A34" s="38" t="s">
        <v>390</v>
      </c>
    </row>
    <row r="35" spans="1:1" ht="14.25" customHeight="1" x14ac:dyDescent="0.4">
      <c r="A35" s="38" t="s">
        <v>417</v>
      </c>
    </row>
    <row r="36" spans="1:1" ht="14.25" customHeight="1" x14ac:dyDescent="0.4">
      <c r="A36" s="38" t="s">
        <v>418</v>
      </c>
    </row>
    <row r="37" spans="1:1" ht="14.25" customHeight="1" x14ac:dyDescent="0.4">
      <c r="A37" s="38"/>
    </row>
    <row r="38" spans="1:1" ht="14.25" customHeight="1" x14ac:dyDescent="0.4">
      <c r="A38" s="38" t="s">
        <v>391</v>
      </c>
    </row>
    <row r="39" spans="1:1" ht="14.25" customHeight="1" x14ac:dyDescent="0.4">
      <c r="A39" s="38" t="s">
        <v>392</v>
      </c>
    </row>
    <row r="40" spans="1:1" ht="14.25" customHeight="1" x14ac:dyDescent="0.4">
      <c r="A40" s="38" t="s">
        <v>419</v>
      </c>
    </row>
    <row r="41" spans="1:1" ht="14.25" customHeight="1" x14ac:dyDescent="0.4">
      <c r="A41" s="38" t="s">
        <v>719</v>
      </c>
    </row>
    <row r="42" spans="1:1" ht="14.25" customHeight="1" x14ac:dyDescent="0.4">
      <c r="A42" s="38" t="s">
        <v>443</v>
      </c>
    </row>
    <row r="43" spans="1:1" ht="14.25" customHeight="1" x14ac:dyDescent="0.4">
      <c r="A43" s="38" t="s">
        <v>444</v>
      </c>
    </row>
    <row r="44" spans="1:1" ht="14.25" customHeight="1" x14ac:dyDescent="0.4">
      <c r="A44" s="38"/>
    </row>
    <row r="45" spans="1:1" ht="14.25" customHeight="1" x14ac:dyDescent="0.4">
      <c r="A45" s="38" t="s">
        <v>395</v>
      </c>
    </row>
    <row r="46" spans="1:1" ht="14.25" customHeight="1" x14ac:dyDescent="0.4">
      <c r="A46" s="38"/>
    </row>
    <row r="47" spans="1:1" ht="14.25" customHeight="1" x14ac:dyDescent="0.4">
      <c r="A47" s="38" t="s">
        <v>436</v>
      </c>
    </row>
    <row r="48" spans="1:1" ht="14.25" customHeight="1" x14ac:dyDescent="0.4">
      <c r="A48" s="38"/>
    </row>
    <row r="49" spans="1:1" ht="14.25" customHeight="1" x14ac:dyDescent="0.4">
      <c r="A49" s="38" t="s">
        <v>396</v>
      </c>
    </row>
    <row r="50" spans="1:1" ht="14.25" customHeight="1" x14ac:dyDescent="0.4">
      <c r="A50" s="38"/>
    </row>
    <row r="51" spans="1:1" ht="14.25" customHeight="1" x14ac:dyDescent="0.4">
      <c r="A51" s="38" t="s">
        <v>436</v>
      </c>
    </row>
    <row r="52" spans="1:1" ht="14.25" customHeight="1" x14ac:dyDescent="0.4">
      <c r="A52" s="38"/>
    </row>
    <row r="53" spans="1:1" ht="14.25" customHeight="1" x14ac:dyDescent="0.4">
      <c r="A53" s="38" t="s">
        <v>397</v>
      </c>
    </row>
    <row r="54" spans="1:1" ht="14.25" customHeight="1" x14ac:dyDescent="0.4">
      <c r="A54" s="38"/>
    </row>
    <row r="55" spans="1:1" ht="14.25" customHeight="1" x14ac:dyDescent="0.4">
      <c r="A55" s="38" t="s">
        <v>436</v>
      </c>
    </row>
    <row r="56" spans="1:1" ht="14.25" customHeight="1" x14ac:dyDescent="0.4">
      <c r="A56" s="38"/>
    </row>
    <row r="57" spans="1:1" ht="14.25" customHeight="1" x14ac:dyDescent="0.4">
      <c r="A57" s="38" t="s">
        <v>398</v>
      </c>
    </row>
    <row r="58" spans="1:1" ht="14.25" customHeight="1" x14ac:dyDescent="0.4">
      <c r="A58" s="38"/>
    </row>
    <row r="59" spans="1:1" ht="14.25" customHeight="1" x14ac:dyDescent="0.4">
      <c r="A59" s="38" t="s">
        <v>399</v>
      </c>
    </row>
    <row r="60" spans="1:1" ht="14.25" customHeight="1" x14ac:dyDescent="0.4">
      <c r="A60" s="38" t="s">
        <v>424</v>
      </c>
    </row>
    <row r="61" spans="1:1" ht="14.25" customHeight="1" x14ac:dyDescent="0.4">
      <c r="A61" s="38" t="s">
        <v>708</v>
      </c>
    </row>
    <row r="62" spans="1:1" ht="14.25" customHeight="1" x14ac:dyDescent="0.4">
      <c r="A62" s="38" t="s">
        <v>709</v>
      </c>
    </row>
    <row r="63" spans="1:1" ht="14.25" customHeight="1" x14ac:dyDescent="0.4">
      <c r="A63" s="38" t="s">
        <v>710</v>
      </c>
    </row>
    <row r="64" spans="1:1" ht="14.25" customHeight="1" x14ac:dyDescent="0.4">
      <c r="A64" s="38" t="s">
        <v>711</v>
      </c>
    </row>
    <row r="65" spans="1:1" ht="14.25" customHeight="1" x14ac:dyDescent="0.4">
      <c r="A65" s="38" t="s">
        <v>712</v>
      </c>
    </row>
    <row r="66" spans="1:1" ht="14.25" customHeight="1" x14ac:dyDescent="0.4">
      <c r="A66" s="38" t="s">
        <v>713</v>
      </c>
    </row>
    <row r="67" spans="1:1" ht="14.25" customHeight="1" x14ac:dyDescent="0.4">
      <c r="A67" s="38" t="s">
        <v>714</v>
      </c>
    </row>
    <row r="68" spans="1:1" ht="14.25" customHeight="1" x14ac:dyDescent="0.4">
      <c r="A68" s="38" t="s">
        <v>715</v>
      </c>
    </row>
    <row r="69" spans="1:1" ht="14.25" customHeight="1" x14ac:dyDescent="0.4">
      <c r="A69" s="38"/>
    </row>
    <row r="70" spans="1:1" ht="14.25" customHeight="1" x14ac:dyDescent="0.4">
      <c r="A70" s="38" t="s">
        <v>716</v>
      </c>
    </row>
    <row r="71" spans="1:1" ht="14.25" customHeight="1" x14ac:dyDescent="0.4">
      <c r="A71" s="38" t="s">
        <v>425</v>
      </c>
    </row>
    <row r="72" spans="1:1" ht="14.25" customHeight="1" x14ac:dyDescent="0.4">
      <c r="A72" s="38" t="s">
        <v>426</v>
      </c>
    </row>
    <row r="73" spans="1:1" ht="14.25" customHeight="1" x14ac:dyDescent="0.4">
      <c r="A73" s="38"/>
    </row>
    <row r="74" spans="1:1" ht="14.25" customHeight="1" x14ac:dyDescent="0.4">
      <c r="A74" s="38" t="s">
        <v>717</v>
      </c>
    </row>
    <row r="75" spans="1:1" ht="14.25" customHeight="1" x14ac:dyDescent="0.4">
      <c r="A75" s="38" t="s">
        <v>718</v>
      </c>
    </row>
  </sheetData>
  <mergeCells count="1">
    <mergeCell ref="A1:E1"/>
  </mergeCells>
  <phoneticPr fontId="2"/>
  <printOptions horizontalCentered="1"/>
  <pageMargins left="0.39370078740157483" right="0.39370078740157483" top="0.39370078740157483" bottom="0.19685039370078741" header="0.19685039370078741" footer="0.19685039370078741"/>
  <pageSetup paperSize="9" scale="7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N44"/>
  <sheetViews>
    <sheetView topLeftCell="A9" workbookViewId="0">
      <selection activeCell="W38" sqref="W38"/>
    </sheetView>
  </sheetViews>
  <sheetFormatPr defaultRowHeight="13.25" x14ac:dyDescent="0.45"/>
  <cols>
    <col min="1" max="1" width="0.86328125" customWidth="1"/>
    <col min="2" max="2" width="3.7265625" customWidth="1"/>
    <col min="3" max="3" width="16.7265625" customWidth="1"/>
    <col min="4" max="12" width="15.1328125" customWidth="1"/>
    <col min="13" max="13" width="0.6328125" customWidth="1"/>
    <col min="14" max="14" width="0.36328125" customWidth="1"/>
    <col min="16" max="16" width="11.7265625" bestFit="1" customWidth="1"/>
  </cols>
  <sheetData>
    <row r="1" spans="2:12" ht="29.25" customHeight="1" x14ac:dyDescent="0.45">
      <c r="B1" s="49" t="s">
        <v>296</v>
      </c>
      <c r="C1" s="1"/>
      <c r="D1" s="2"/>
      <c r="E1" s="2"/>
      <c r="F1" s="2"/>
      <c r="G1" s="2"/>
      <c r="H1" s="2"/>
      <c r="I1" s="2"/>
      <c r="J1" s="44" t="s">
        <v>682</v>
      </c>
      <c r="K1" s="44"/>
      <c r="L1" s="2"/>
    </row>
    <row r="2" spans="2:12" ht="37.5" customHeight="1" x14ac:dyDescent="0.45">
      <c r="B2" s="246" t="s">
        <v>0</v>
      </c>
      <c r="C2" s="246"/>
      <c r="D2" s="41" t="s">
        <v>1</v>
      </c>
      <c r="E2" s="41" t="s">
        <v>2</v>
      </c>
      <c r="F2" s="41" t="s">
        <v>3</v>
      </c>
      <c r="G2" s="41" t="s">
        <v>4</v>
      </c>
      <c r="H2" s="41" t="s">
        <v>5</v>
      </c>
      <c r="I2" s="42" t="s">
        <v>6</v>
      </c>
      <c r="J2" s="43" t="s">
        <v>7</v>
      </c>
      <c r="K2" s="188"/>
      <c r="L2" s="6"/>
    </row>
    <row r="3" spans="2:12" ht="14.15" customHeight="1" x14ac:dyDescent="0.45">
      <c r="B3" s="245" t="s">
        <v>8</v>
      </c>
      <c r="C3" s="245"/>
      <c r="D3" s="183">
        <v>22370334</v>
      </c>
      <c r="E3" s="183">
        <v>2550314</v>
      </c>
      <c r="F3" s="183">
        <v>31925</v>
      </c>
      <c r="G3" s="183">
        <v>24888723</v>
      </c>
      <c r="H3" s="183">
        <v>15577678</v>
      </c>
      <c r="I3" s="183">
        <v>420865</v>
      </c>
      <c r="J3" s="184">
        <v>9311045</v>
      </c>
      <c r="K3" s="189"/>
      <c r="L3" s="6"/>
    </row>
    <row r="4" spans="2:12" ht="14.15" customHeight="1" x14ac:dyDescent="0.45">
      <c r="B4" s="245" t="s">
        <v>9</v>
      </c>
      <c r="C4" s="245"/>
      <c r="D4" s="183">
        <v>2265259</v>
      </c>
      <c r="E4" s="183">
        <v>276260</v>
      </c>
      <c r="F4" s="183">
        <v>31925</v>
      </c>
      <c r="G4" s="183">
        <v>2509594</v>
      </c>
      <c r="H4" s="183">
        <v>0</v>
      </c>
      <c r="I4" s="183">
        <v>0</v>
      </c>
      <c r="J4" s="184">
        <v>2509594</v>
      </c>
      <c r="K4" s="189"/>
      <c r="L4" s="6"/>
    </row>
    <row r="5" spans="2:12" ht="14.15" customHeight="1" x14ac:dyDescent="0.45">
      <c r="B5" s="247" t="s">
        <v>10</v>
      </c>
      <c r="C5" s="247"/>
      <c r="D5" s="183">
        <v>0</v>
      </c>
      <c r="E5" s="183">
        <v>0</v>
      </c>
      <c r="F5" s="183">
        <v>0</v>
      </c>
      <c r="G5" s="183">
        <v>0</v>
      </c>
      <c r="H5" s="183">
        <v>0</v>
      </c>
      <c r="I5" s="183">
        <v>0</v>
      </c>
      <c r="J5" s="184">
        <v>0</v>
      </c>
      <c r="K5" s="189"/>
      <c r="L5" s="6"/>
    </row>
    <row r="6" spans="2:12" ht="14.15" customHeight="1" x14ac:dyDescent="0.45">
      <c r="B6" s="247" t="s">
        <v>11</v>
      </c>
      <c r="C6" s="247"/>
      <c r="D6" s="183">
        <v>18049658</v>
      </c>
      <c r="E6" s="183">
        <v>2144912</v>
      </c>
      <c r="F6" s="183">
        <v>0</v>
      </c>
      <c r="G6" s="183">
        <v>20194570</v>
      </c>
      <c r="H6" s="183">
        <v>13938060</v>
      </c>
      <c r="I6" s="183">
        <v>387995</v>
      </c>
      <c r="J6" s="184">
        <v>6256509</v>
      </c>
      <c r="K6" s="189"/>
      <c r="L6" s="6"/>
    </row>
    <row r="7" spans="2:12" ht="14.15" customHeight="1" x14ac:dyDescent="0.45">
      <c r="B7" s="245" t="s">
        <v>12</v>
      </c>
      <c r="C7" s="245"/>
      <c r="D7" s="183">
        <v>2048982</v>
      </c>
      <c r="E7" s="183">
        <v>27180</v>
      </c>
      <c r="F7" s="183">
        <v>0</v>
      </c>
      <c r="G7" s="183">
        <v>2076162</v>
      </c>
      <c r="H7" s="183">
        <v>1639617</v>
      </c>
      <c r="I7" s="183">
        <v>32869</v>
      </c>
      <c r="J7" s="184">
        <v>436545</v>
      </c>
      <c r="K7" s="189"/>
      <c r="L7" s="6"/>
    </row>
    <row r="8" spans="2:12" ht="14.15" customHeight="1" x14ac:dyDescent="0.45">
      <c r="B8" s="249" t="s">
        <v>13</v>
      </c>
      <c r="C8" s="249"/>
      <c r="D8" s="183">
        <v>0</v>
      </c>
      <c r="E8" s="183">
        <v>0</v>
      </c>
      <c r="F8" s="183">
        <v>0</v>
      </c>
      <c r="G8" s="183">
        <v>0</v>
      </c>
      <c r="H8" s="183">
        <v>0</v>
      </c>
      <c r="I8" s="183">
        <v>0</v>
      </c>
      <c r="J8" s="184">
        <v>0</v>
      </c>
      <c r="K8" s="189"/>
      <c r="L8" s="6"/>
    </row>
    <row r="9" spans="2:12" ht="14.15" customHeight="1" x14ac:dyDescent="0.45">
      <c r="B9" s="248" t="s">
        <v>14</v>
      </c>
      <c r="C9" s="248"/>
      <c r="D9" s="183">
        <v>0</v>
      </c>
      <c r="E9" s="183">
        <v>0</v>
      </c>
      <c r="F9" s="183">
        <v>0</v>
      </c>
      <c r="G9" s="183">
        <v>0</v>
      </c>
      <c r="H9" s="183">
        <v>0</v>
      </c>
      <c r="I9" s="183">
        <v>0</v>
      </c>
      <c r="J9" s="184">
        <v>0</v>
      </c>
      <c r="K9" s="189"/>
      <c r="L9" s="6"/>
    </row>
    <row r="10" spans="2:12" ht="14.15" customHeight="1" x14ac:dyDescent="0.45">
      <c r="B10" s="249" t="s">
        <v>15</v>
      </c>
      <c r="C10" s="249"/>
      <c r="D10" s="183">
        <v>0</v>
      </c>
      <c r="E10" s="183">
        <v>0</v>
      </c>
      <c r="F10" s="183">
        <v>0</v>
      </c>
      <c r="G10" s="183">
        <v>0</v>
      </c>
      <c r="H10" s="183">
        <v>0</v>
      </c>
      <c r="I10" s="183">
        <v>0</v>
      </c>
      <c r="J10" s="184">
        <v>0</v>
      </c>
      <c r="K10" s="189"/>
      <c r="L10" s="6"/>
    </row>
    <row r="11" spans="2:12" ht="14.15" customHeight="1" x14ac:dyDescent="0.45">
      <c r="B11" s="247" t="s">
        <v>16</v>
      </c>
      <c r="C11" s="247"/>
      <c r="D11" s="183">
        <v>0</v>
      </c>
      <c r="E11" s="183">
        <v>0</v>
      </c>
      <c r="F11" s="183">
        <v>0</v>
      </c>
      <c r="G11" s="183">
        <v>0</v>
      </c>
      <c r="H11" s="183">
        <v>0</v>
      </c>
      <c r="I11" s="183">
        <v>0</v>
      </c>
      <c r="J11" s="184">
        <v>0</v>
      </c>
      <c r="K11" s="189"/>
      <c r="L11" s="6"/>
    </row>
    <row r="12" spans="2:12" ht="14.15" customHeight="1" x14ac:dyDescent="0.45">
      <c r="B12" s="247" t="s">
        <v>17</v>
      </c>
      <c r="C12" s="247"/>
      <c r="D12" s="183">
        <v>6435</v>
      </c>
      <c r="E12" s="183">
        <v>101961</v>
      </c>
      <c r="F12" s="183">
        <v>0</v>
      </c>
      <c r="G12" s="183">
        <v>108396</v>
      </c>
      <c r="H12" s="183">
        <v>0</v>
      </c>
      <c r="I12" s="183">
        <v>0</v>
      </c>
      <c r="J12" s="184">
        <v>108396</v>
      </c>
      <c r="K12" s="189"/>
      <c r="L12" s="6"/>
    </row>
    <row r="13" spans="2:12" ht="14.15" customHeight="1" x14ac:dyDescent="0.45">
      <c r="B13" s="250" t="s">
        <v>18</v>
      </c>
      <c r="C13" s="250"/>
      <c r="D13" s="185">
        <v>38179164</v>
      </c>
      <c r="E13" s="185">
        <v>607235</v>
      </c>
      <c r="F13" s="185">
        <v>11208</v>
      </c>
      <c r="G13" s="183">
        <v>38775191</v>
      </c>
      <c r="H13" s="185">
        <v>25809548</v>
      </c>
      <c r="I13" s="185">
        <v>464688</v>
      </c>
      <c r="J13" s="184">
        <v>12965644</v>
      </c>
      <c r="K13" s="189"/>
      <c r="L13" s="6"/>
    </row>
    <row r="14" spans="2:12" ht="14.15" customHeight="1" x14ac:dyDescent="0.45">
      <c r="B14" s="245" t="s">
        <v>19</v>
      </c>
      <c r="C14" s="245"/>
      <c r="D14" s="183">
        <v>237217</v>
      </c>
      <c r="E14" s="183">
        <v>105</v>
      </c>
      <c r="F14" s="183">
        <v>0</v>
      </c>
      <c r="G14" s="183">
        <v>237323</v>
      </c>
      <c r="H14" s="183">
        <v>0</v>
      </c>
      <c r="I14" s="183">
        <v>0</v>
      </c>
      <c r="J14" s="184">
        <v>237323</v>
      </c>
      <c r="K14" s="189"/>
      <c r="L14" s="6"/>
    </row>
    <row r="15" spans="2:12" ht="14.15" customHeight="1" x14ac:dyDescent="0.45">
      <c r="B15" s="247" t="s">
        <v>20</v>
      </c>
      <c r="C15" s="247"/>
      <c r="D15" s="183">
        <v>1223352</v>
      </c>
      <c r="E15" s="183">
        <v>0</v>
      </c>
      <c r="F15" s="183">
        <v>0</v>
      </c>
      <c r="G15" s="183">
        <v>1223352</v>
      </c>
      <c r="H15" s="183">
        <v>575627</v>
      </c>
      <c r="I15" s="183">
        <v>32510</v>
      </c>
      <c r="J15" s="184">
        <v>647725</v>
      </c>
      <c r="K15" s="189"/>
      <c r="L15" s="6"/>
    </row>
    <row r="16" spans="2:12" ht="14.15" customHeight="1" x14ac:dyDescent="0.45">
      <c r="B16" s="245" t="s">
        <v>12</v>
      </c>
      <c r="C16" s="245"/>
      <c r="D16" s="183">
        <v>36633643</v>
      </c>
      <c r="E16" s="183">
        <v>550435</v>
      </c>
      <c r="F16" s="183">
        <v>1154</v>
      </c>
      <c r="G16" s="183">
        <v>37182924</v>
      </c>
      <c r="H16" s="183">
        <v>25233920</v>
      </c>
      <c r="I16" s="183">
        <v>432178</v>
      </c>
      <c r="J16" s="184">
        <v>11949004</v>
      </c>
      <c r="K16" s="189"/>
      <c r="L16" s="6"/>
    </row>
    <row r="17" spans="2:13" ht="14.15" customHeight="1" x14ac:dyDescent="0.45">
      <c r="B17" s="245" t="s">
        <v>16</v>
      </c>
      <c r="C17" s="245"/>
      <c r="D17" s="183">
        <v>0</v>
      </c>
      <c r="E17" s="183">
        <v>0</v>
      </c>
      <c r="F17" s="183">
        <v>0</v>
      </c>
      <c r="G17" s="183">
        <v>0</v>
      </c>
      <c r="H17" s="183">
        <v>0</v>
      </c>
      <c r="I17" s="183">
        <v>0</v>
      </c>
      <c r="J17" s="184">
        <v>0</v>
      </c>
      <c r="K17" s="189"/>
      <c r="L17" s="6"/>
    </row>
    <row r="18" spans="2:13" ht="14.15" customHeight="1" x14ac:dyDescent="0.45">
      <c r="B18" s="247" t="s">
        <v>17</v>
      </c>
      <c r="C18" s="247"/>
      <c r="D18" s="183">
        <v>84953</v>
      </c>
      <c r="E18" s="183">
        <v>56694</v>
      </c>
      <c r="F18" s="183">
        <v>10054</v>
      </c>
      <c r="G18" s="183">
        <v>131593</v>
      </c>
      <c r="H18" s="183">
        <v>0</v>
      </c>
      <c r="I18" s="183">
        <v>0</v>
      </c>
      <c r="J18" s="184">
        <v>131593</v>
      </c>
      <c r="K18" s="189"/>
      <c r="L18" s="6"/>
    </row>
    <row r="19" spans="2:13" ht="14.15" customHeight="1" x14ac:dyDescent="0.45">
      <c r="B19" s="245" t="s">
        <v>21</v>
      </c>
      <c r="C19" s="245"/>
      <c r="D19" s="183">
        <v>2586958</v>
      </c>
      <c r="E19" s="183">
        <v>89622</v>
      </c>
      <c r="F19" s="183">
        <v>24431</v>
      </c>
      <c r="G19" s="183">
        <v>2652149</v>
      </c>
      <c r="H19" s="183">
        <v>1898056</v>
      </c>
      <c r="I19" s="183">
        <v>142221</v>
      </c>
      <c r="J19" s="184">
        <v>754093</v>
      </c>
      <c r="K19" s="189"/>
      <c r="L19" s="6"/>
    </row>
    <row r="20" spans="2:13" ht="14.15" customHeight="1" x14ac:dyDescent="0.45">
      <c r="B20" s="251" t="s">
        <v>22</v>
      </c>
      <c r="C20" s="252"/>
      <c r="D20" s="185">
        <v>63136457</v>
      </c>
      <c r="E20" s="185">
        <v>3247170</v>
      </c>
      <c r="F20" s="185">
        <v>67564</v>
      </c>
      <c r="G20" s="185">
        <v>66316063</v>
      </c>
      <c r="H20" s="185">
        <v>43285281</v>
      </c>
      <c r="I20" s="185">
        <v>1027774</v>
      </c>
      <c r="J20" s="185">
        <v>23030782</v>
      </c>
      <c r="K20" s="190"/>
      <c r="L20" s="6"/>
    </row>
    <row r="21" spans="2:13" ht="12" customHeight="1" x14ac:dyDescent="0.45">
      <c r="C21" s="47"/>
      <c r="D21" s="7"/>
      <c r="E21" s="7"/>
      <c r="F21" s="7"/>
      <c r="G21" s="7"/>
      <c r="H21" s="7"/>
      <c r="I21" s="7"/>
    </row>
    <row r="22" spans="2:13" ht="29.25" customHeight="1" x14ac:dyDescent="0.45">
      <c r="B22" s="40" t="s">
        <v>297</v>
      </c>
      <c r="C22" s="8"/>
      <c r="D22" s="7"/>
      <c r="E22" s="7"/>
      <c r="F22" s="7"/>
      <c r="G22" s="7"/>
      <c r="H22" s="7"/>
      <c r="I22" s="7"/>
      <c r="L22" s="45" t="s">
        <v>682</v>
      </c>
    </row>
    <row r="23" spans="2:13" ht="12.95" customHeight="1" x14ac:dyDescent="0.45">
      <c r="B23" s="246" t="s">
        <v>0</v>
      </c>
      <c r="C23" s="246"/>
      <c r="D23" s="246" t="s">
        <v>23</v>
      </c>
      <c r="E23" s="246" t="s">
        <v>24</v>
      </c>
      <c r="F23" s="246" t="s">
        <v>25</v>
      </c>
      <c r="G23" s="246" t="s">
        <v>26</v>
      </c>
      <c r="H23" s="246" t="s">
        <v>27</v>
      </c>
      <c r="I23" s="246" t="s">
        <v>28</v>
      </c>
      <c r="J23" s="246" t="s">
        <v>29</v>
      </c>
      <c r="K23" s="286" t="s">
        <v>829</v>
      </c>
      <c r="L23" s="246" t="s">
        <v>30</v>
      </c>
    </row>
    <row r="24" spans="2:13" ht="12.95" customHeight="1" x14ac:dyDescent="0.45">
      <c r="B24" s="246"/>
      <c r="C24" s="246"/>
      <c r="D24" s="246"/>
      <c r="E24" s="246"/>
      <c r="F24" s="246"/>
      <c r="G24" s="246"/>
      <c r="H24" s="246"/>
      <c r="I24" s="246"/>
      <c r="J24" s="246"/>
      <c r="K24" s="287"/>
      <c r="L24" s="246"/>
    </row>
    <row r="25" spans="2:13" ht="14.15" customHeight="1" x14ac:dyDescent="0.45">
      <c r="B25" s="253" t="s">
        <v>8</v>
      </c>
      <c r="C25" s="254"/>
      <c r="D25" s="183">
        <v>1082758</v>
      </c>
      <c r="E25" s="183">
        <v>5409174</v>
      </c>
      <c r="F25" s="183">
        <v>70832</v>
      </c>
      <c r="G25" s="183">
        <v>1252104</v>
      </c>
      <c r="H25" s="183">
        <v>910873</v>
      </c>
      <c r="I25" s="183">
        <v>436834</v>
      </c>
      <c r="J25" s="183">
        <v>147480</v>
      </c>
      <c r="K25" s="183">
        <v>990</v>
      </c>
      <c r="L25" s="186">
        <v>9311045</v>
      </c>
      <c r="M25">
        <v>9348212</v>
      </c>
    </row>
    <row r="26" spans="2:13" ht="14.15" customHeight="1" x14ac:dyDescent="0.45">
      <c r="B26" s="247" t="s">
        <v>19</v>
      </c>
      <c r="C26" s="247"/>
      <c r="D26" s="185">
        <v>311330</v>
      </c>
      <c r="E26" s="185">
        <v>1469077</v>
      </c>
      <c r="F26" s="185">
        <v>67429</v>
      </c>
      <c r="G26" s="185">
        <v>205350</v>
      </c>
      <c r="H26" s="185">
        <v>322241</v>
      </c>
      <c r="I26" s="185">
        <v>53430</v>
      </c>
      <c r="J26" s="185">
        <v>80737</v>
      </c>
      <c r="K26" s="185">
        <v>0</v>
      </c>
      <c r="L26" s="186">
        <v>2509594</v>
      </c>
      <c r="M26">
        <v>2265259</v>
      </c>
    </row>
    <row r="27" spans="2:13" ht="14.15" customHeight="1" x14ac:dyDescent="0.45">
      <c r="B27" s="247" t="s">
        <v>10</v>
      </c>
      <c r="C27" s="247"/>
      <c r="D27" s="183">
        <v>0</v>
      </c>
      <c r="E27" s="183">
        <v>0</v>
      </c>
      <c r="F27" s="183">
        <v>0</v>
      </c>
      <c r="G27" s="183">
        <v>0</v>
      </c>
      <c r="H27" s="183">
        <v>0</v>
      </c>
      <c r="I27" s="183">
        <v>0</v>
      </c>
      <c r="J27" s="183">
        <v>0</v>
      </c>
      <c r="K27" s="183">
        <v>0</v>
      </c>
      <c r="L27" s="186">
        <v>0</v>
      </c>
      <c r="M27">
        <v>0</v>
      </c>
    </row>
    <row r="28" spans="2:13" ht="14.15" customHeight="1" x14ac:dyDescent="0.45">
      <c r="B28" s="245" t="s">
        <v>11</v>
      </c>
      <c r="C28" s="245"/>
      <c r="D28" s="185">
        <v>764993</v>
      </c>
      <c r="E28" s="185">
        <v>3793709</v>
      </c>
      <c r="F28" s="185">
        <v>3403</v>
      </c>
      <c r="G28" s="185">
        <v>742479</v>
      </c>
      <c r="H28" s="185">
        <v>547444</v>
      </c>
      <c r="I28" s="185">
        <v>383404</v>
      </c>
      <c r="J28" s="185">
        <v>21078</v>
      </c>
      <c r="K28" s="185">
        <v>0</v>
      </c>
      <c r="L28" s="186">
        <v>6256509</v>
      </c>
      <c r="M28">
        <v>6634284</v>
      </c>
    </row>
    <row r="29" spans="2:13" ht="14.15" customHeight="1" x14ac:dyDescent="0.45">
      <c r="B29" s="247" t="s">
        <v>12</v>
      </c>
      <c r="C29" s="247"/>
      <c r="D29" s="185">
        <v>0</v>
      </c>
      <c r="E29" s="185">
        <v>112926</v>
      </c>
      <c r="F29" s="185">
        <v>0</v>
      </c>
      <c r="G29" s="183">
        <v>304275</v>
      </c>
      <c r="H29" s="185">
        <v>18353</v>
      </c>
      <c r="I29" s="185">
        <v>0</v>
      </c>
      <c r="J29" s="183">
        <v>0</v>
      </c>
      <c r="K29" s="183">
        <v>990</v>
      </c>
      <c r="L29" s="186">
        <v>436545</v>
      </c>
      <c r="M29">
        <v>442234</v>
      </c>
    </row>
    <row r="30" spans="2:13" ht="14.15" customHeight="1" x14ac:dyDescent="0.45">
      <c r="B30" s="249" t="s">
        <v>13</v>
      </c>
      <c r="C30" s="249"/>
      <c r="D30" s="183">
        <v>0</v>
      </c>
      <c r="E30" s="183">
        <v>0</v>
      </c>
      <c r="F30" s="183">
        <v>0</v>
      </c>
      <c r="G30" s="183">
        <v>0</v>
      </c>
      <c r="H30" s="183">
        <v>0</v>
      </c>
      <c r="I30" s="183">
        <v>0</v>
      </c>
      <c r="J30" s="183">
        <v>0</v>
      </c>
      <c r="K30" s="183">
        <v>0</v>
      </c>
      <c r="L30" s="186">
        <v>0</v>
      </c>
      <c r="M30">
        <v>0</v>
      </c>
    </row>
    <row r="31" spans="2:13" ht="14.15" customHeight="1" x14ac:dyDescent="0.45">
      <c r="B31" s="248" t="s">
        <v>14</v>
      </c>
      <c r="C31" s="248"/>
      <c r="D31" s="183">
        <v>0</v>
      </c>
      <c r="E31" s="183">
        <v>0</v>
      </c>
      <c r="F31" s="183">
        <v>0</v>
      </c>
      <c r="G31" s="183">
        <v>0</v>
      </c>
      <c r="H31" s="183">
        <v>0</v>
      </c>
      <c r="I31" s="183">
        <v>0</v>
      </c>
      <c r="J31" s="183">
        <v>0</v>
      </c>
      <c r="K31" s="183">
        <v>0</v>
      </c>
      <c r="L31" s="186">
        <v>0</v>
      </c>
      <c r="M31">
        <v>0</v>
      </c>
    </row>
    <row r="32" spans="2:13" ht="14.15" customHeight="1" x14ac:dyDescent="0.45">
      <c r="B32" s="249" t="s">
        <v>15</v>
      </c>
      <c r="C32" s="249"/>
      <c r="D32" s="183">
        <v>0</v>
      </c>
      <c r="E32" s="183">
        <v>0</v>
      </c>
      <c r="F32" s="183">
        <v>0</v>
      </c>
      <c r="G32" s="183">
        <v>0</v>
      </c>
      <c r="H32" s="183">
        <v>0</v>
      </c>
      <c r="I32" s="183">
        <v>0</v>
      </c>
      <c r="J32" s="183">
        <v>0</v>
      </c>
      <c r="K32" s="183">
        <v>0</v>
      </c>
      <c r="L32" s="186">
        <v>0</v>
      </c>
      <c r="M32">
        <v>0</v>
      </c>
    </row>
    <row r="33" spans="2:14" ht="14.15" customHeight="1" x14ac:dyDescent="0.45">
      <c r="B33" s="247" t="s">
        <v>16</v>
      </c>
      <c r="C33" s="247"/>
      <c r="D33" s="183">
        <v>0</v>
      </c>
      <c r="E33" s="183">
        <v>0</v>
      </c>
      <c r="F33" s="185">
        <v>0</v>
      </c>
      <c r="G33" s="183">
        <v>0</v>
      </c>
      <c r="H33" s="183">
        <v>0</v>
      </c>
      <c r="I33" s="183">
        <v>0</v>
      </c>
      <c r="J33" s="183">
        <v>0</v>
      </c>
      <c r="K33" s="183">
        <v>0</v>
      </c>
      <c r="L33" s="186">
        <v>0</v>
      </c>
      <c r="M33">
        <v>0</v>
      </c>
    </row>
    <row r="34" spans="2:14" ht="14.15" customHeight="1" x14ac:dyDescent="0.45">
      <c r="B34" s="247" t="s">
        <v>17</v>
      </c>
      <c r="C34" s="247"/>
      <c r="D34" s="183">
        <v>6435</v>
      </c>
      <c r="E34" s="183">
        <v>33461</v>
      </c>
      <c r="F34" s="183">
        <v>0</v>
      </c>
      <c r="G34" s="183">
        <v>0</v>
      </c>
      <c r="H34" s="183">
        <v>22835</v>
      </c>
      <c r="I34" s="183">
        <v>0</v>
      </c>
      <c r="J34" s="183">
        <v>45665</v>
      </c>
      <c r="K34" s="183">
        <v>0</v>
      </c>
      <c r="L34" s="186">
        <v>108396</v>
      </c>
      <c r="M34">
        <v>6435</v>
      </c>
    </row>
    <row r="35" spans="2:14" ht="14.15" customHeight="1" x14ac:dyDescent="0.45">
      <c r="B35" s="255" t="s">
        <v>18</v>
      </c>
      <c r="C35" s="256"/>
      <c r="D35" s="185">
        <v>7197363</v>
      </c>
      <c r="E35" s="185">
        <v>0</v>
      </c>
      <c r="F35" s="185">
        <v>0</v>
      </c>
      <c r="G35" s="185">
        <v>2102054</v>
      </c>
      <c r="H35" s="185">
        <v>3635232</v>
      </c>
      <c r="I35" s="185">
        <v>30995</v>
      </c>
      <c r="J35" s="185">
        <v>0</v>
      </c>
      <c r="K35" s="185">
        <v>0</v>
      </c>
      <c r="L35" s="186">
        <v>12965644</v>
      </c>
      <c r="M35" s="7">
        <v>14450597</v>
      </c>
    </row>
    <row r="36" spans="2:14" ht="14.15" customHeight="1" x14ac:dyDescent="0.45">
      <c r="B36" s="247" t="s">
        <v>19</v>
      </c>
      <c r="C36" s="247"/>
      <c r="D36" s="185">
        <v>68724</v>
      </c>
      <c r="E36" s="183">
        <v>0</v>
      </c>
      <c r="F36" s="183">
        <v>0</v>
      </c>
      <c r="G36" s="183">
        <v>159788</v>
      </c>
      <c r="H36" s="185">
        <v>8811</v>
      </c>
      <c r="I36" s="185">
        <v>0</v>
      </c>
      <c r="J36" s="183">
        <v>0</v>
      </c>
      <c r="K36" s="183">
        <v>0</v>
      </c>
      <c r="L36" s="186">
        <v>237323</v>
      </c>
      <c r="M36">
        <v>237217</v>
      </c>
    </row>
    <row r="37" spans="2:14" ht="14.15" customHeight="1" x14ac:dyDescent="0.45">
      <c r="B37" s="247" t="s">
        <v>20</v>
      </c>
      <c r="C37" s="247"/>
      <c r="D37" s="185">
        <v>0</v>
      </c>
      <c r="E37" s="183">
        <v>0</v>
      </c>
      <c r="F37" s="183">
        <v>0</v>
      </c>
      <c r="G37" s="183">
        <v>50360</v>
      </c>
      <c r="H37" s="185">
        <v>597365</v>
      </c>
      <c r="I37" s="183">
        <v>0</v>
      </c>
      <c r="J37" s="183">
        <v>0</v>
      </c>
      <c r="K37" s="183">
        <v>0</v>
      </c>
      <c r="L37" s="186">
        <v>647725</v>
      </c>
      <c r="M37">
        <v>680235</v>
      </c>
    </row>
    <row r="38" spans="2:14" ht="14.15" customHeight="1" x14ac:dyDescent="0.45">
      <c r="B38" s="245" t="s">
        <v>12</v>
      </c>
      <c r="C38" s="245"/>
      <c r="D38" s="185">
        <v>6997046</v>
      </c>
      <c r="E38" s="183">
        <v>0</v>
      </c>
      <c r="F38" s="183">
        <v>0</v>
      </c>
      <c r="G38" s="183">
        <v>1891906</v>
      </c>
      <c r="H38" s="185">
        <v>3029056</v>
      </c>
      <c r="I38" s="185">
        <v>30995</v>
      </c>
      <c r="J38" s="183">
        <v>0</v>
      </c>
      <c r="K38" s="183">
        <v>0</v>
      </c>
      <c r="L38" s="186">
        <v>11949004</v>
      </c>
      <c r="M38">
        <v>13448192</v>
      </c>
    </row>
    <row r="39" spans="2:14" ht="14.15" customHeight="1" x14ac:dyDescent="0.45">
      <c r="B39" s="247" t="s">
        <v>16</v>
      </c>
      <c r="C39" s="247"/>
      <c r="D39" s="185">
        <v>0</v>
      </c>
      <c r="E39" s="183">
        <v>0</v>
      </c>
      <c r="F39" s="183">
        <v>0</v>
      </c>
      <c r="G39" s="183">
        <v>0</v>
      </c>
      <c r="H39" s="183">
        <v>0</v>
      </c>
      <c r="I39" s="183">
        <v>0</v>
      </c>
      <c r="J39" s="183">
        <v>0</v>
      </c>
      <c r="K39" s="183">
        <v>0</v>
      </c>
      <c r="L39" s="186">
        <v>0</v>
      </c>
      <c r="M39">
        <v>0</v>
      </c>
    </row>
    <row r="40" spans="2:14" ht="14.15" customHeight="1" x14ac:dyDescent="0.45">
      <c r="B40" s="245" t="s">
        <v>17</v>
      </c>
      <c r="C40" s="245"/>
      <c r="D40" s="183">
        <v>131593</v>
      </c>
      <c r="E40" s="183">
        <v>0</v>
      </c>
      <c r="F40" s="183">
        <v>0</v>
      </c>
      <c r="G40" s="183">
        <v>0</v>
      </c>
      <c r="H40" s="183">
        <v>0</v>
      </c>
      <c r="I40" s="183">
        <v>0</v>
      </c>
      <c r="J40" s="183">
        <v>0</v>
      </c>
      <c r="K40" s="183">
        <v>0</v>
      </c>
      <c r="L40" s="186">
        <v>131593</v>
      </c>
      <c r="M40">
        <v>84953</v>
      </c>
    </row>
    <row r="41" spans="2:14" ht="14.15" customHeight="1" x14ac:dyDescent="0.45">
      <c r="B41" s="258" t="s">
        <v>21</v>
      </c>
      <c r="C41" s="259"/>
      <c r="D41" s="185">
        <v>272077</v>
      </c>
      <c r="E41" s="185">
        <v>99159</v>
      </c>
      <c r="F41" s="185">
        <v>4298</v>
      </c>
      <c r="G41" s="183">
        <v>207225</v>
      </c>
      <c r="H41" s="185">
        <v>79001</v>
      </c>
      <c r="I41" s="185">
        <v>14310</v>
      </c>
      <c r="J41" s="185">
        <v>77094</v>
      </c>
      <c r="K41" s="185">
        <v>880</v>
      </c>
      <c r="L41" s="186">
        <v>754043</v>
      </c>
      <c r="M41">
        <v>807885</v>
      </c>
    </row>
    <row r="42" spans="2:14" ht="13.5" customHeight="1" x14ac:dyDescent="0.45">
      <c r="B42" s="257" t="s">
        <v>30</v>
      </c>
      <c r="C42" s="257"/>
      <c r="D42" s="185">
        <v>8552198</v>
      </c>
      <c r="E42" s="185">
        <v>5508333</v>
      </c>
      <c r="F42" s="185">
        <v>75130</v>
      </c>
      <c r="G42" s="185">
        <v>3561383</v>
      </c>
      <c r="H42" s="185">
        <v>4625105</v>
      </c>
      <c r="I42" s="185">
        <v>482139</v>
      </c>
      <c r="J42" s="185">
        <v>224573</v>
      </c>
      <c r="K42" s="185">
        <v>1870</v>
      </c>
      <c r="L42" s="187">
        <v>23030732</v>
      </c>
      <c r="M42" s="5">
        <v>24606694</v>
      </c>
      <c r="N42" s="5">
        <f t="shared" ref="N42" si="0">SUM(N25,N35,N41)</f>
        <v>0</v>
      </c>
    </row>
    <row r="43" spans="2:14" ht="3" customHeight="1" x14ac:dyDescent="0.45"/>
    <row r="44" spans="2:14" ht="5.15" customHeight="1" x14ac:dyDescent="0.45"/>
  </sheetData>
  <mergeCells count="47">
    <mergeCell ref="B39:C39"/>
    <mergeCell ref="B40:C40"/>
    <mergeCell ref="B41:C41"/>
    <mergeCell ref="B42:C42"/>
    <mergeCell ref="B33:C33"/>
    <mergeCell ref="B34:C34"/>
    <mergeCell ref="B35:C35"/>
    <mergeCell ref="B36:C36"/>
    <mergeCell ref="B37:C37"/>
    <mergeCell ref="B38:C38"/>
    <mergeCell ref="B32:C32"/>
    <mergeCell ref="H23:H24"/>
    <mergeCell ref="I23:I24"/>
    <mergeCell ref="J23:J24"/>
    <mergeCell ref="L23:L24"/>
    <mergeCell ref="B25:C25"/>
    <mergeCell ref="B26:C26"/>
    <mergeCell ref="G23:G24"/>
    <mergeCell ref="B27:C27"/>
    <mergeCell ref="B28:C28"/>
    <mergeCell ref="B29:C29"/>
    <mergeCell ref="B30:C30"/>
    <mergeCell ref="B31:C31"/>
    <mergeCell ref="K23:K24"/>
    <mergeCell ref="B20:C20"/>
    <mergeCell ref="B23:C24"/>
    <mergeCell ref="D23:D24"/>
    <mergeCell ref="E23:E24"/>
    <mergeCell ref="F23:F24"/>
    <mergeCell ref="B19:C19"/>
    <mergeCell ref="B8:C8"/>
    <mergeCell ref="B9:C9"/>
    <mergeCell ref="B10:C10"/>
    <mergeCell ref="B11:C11"/>
    <mergeCell ref="B12:C12"/>
    <mergeCell ref="B13:C13"/>
    <mergeCell ref="B14:C14"/>
    <mergeCell ref="B15:C15"/>
    <mergeCell ref="B16:C16"/>
    <mergeCell ref="B17:C17"/>
    <mergeCell ref="B18:C18"/>
    <mergeCell ref="B7:C7"/>
    <mergeCell ref="B2:C2"/>
    <mergeCell ref="B3:C3"/>
    <mergeCell ref="B4:C4"/>
    <mergeCell ref="B5:C5"/>
    <mergeCell ref="B6:C6"/>
  </mergeCells>
  <phoneticPr fontId="2"/>
  <printOptions horizontalCentered="1"/>
  <pageMargins left="0.19685039370078741" right="0.19685039370078741" top="0.39370078740157483" bottom="0.19685039370078741" header="0.31496062992125984" footer="0.31496062992125984"/>
  <pageSetup paperSize="9" scale="9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K30"/>
  <sheetViews>
    <sheetView topLeftCell="A9" workbookViewId="0">
      <selection activeCell="F20" sqref="F20:F29"/>
    </sheetView>
  </sheetViews>
  <sheetFormatPr defaultColWidth="8.86328125" defaultRowHeight="11" x14ac:dyDescent="0.4"/>
  <cols>
    <col min="1" max="1" width="61" style="13" bestFit="1" customWidth="1"/>
    <col min="2" max="11" width="15.36328125" style="13" customWidth="1"/>
    <col min="12" max="16384" width="8.86328125" style="13"/>
  </cols>
  <sheetData>
    <row r="1" spans="1:10" ht="21.25" x14ac:dyDescent="0.65">
      <c r="A1" s="12" t="s">
        <v>331</v>
      </c>
    </row>
    <row r="2" spans="1:10" ht="13.25" x14ac:dyDescent="0.45">
      <c r="A2" s="14"/>
    </row>
    <row r="3" spans="1:10" ht="13.25" x14ac:dyDescent="0.45">
      <c r="A3" s="14"/>
    </row>
    <row r="5" spans="1:10" ht="13.25" x14ac:dyDescent="0.45">
      <c r="A5" s="15" t="s">
        <v>31</v>
      </c>
      <c r="H5" s="16" t="s">
        <v>682</v>
      </c>
    </row>
    <row r="6" spans="1:10" ht="37.5" customHeight="1" x14ac:dyDescent="0.4">
      <c r="A6" s="17" t="s">
        <v>32</v>
      </c>
      <c r="B6" s="18" t="s">
        <v>33</v>
      </c>
      <c r="C6" s="18" t="s">
        <v>34</v>
      </c>
      <c r="D6" s="18" t="s">
        <v>35</v>
      </c>
      <c r="E6" s="18" t="s">
        <v>36</v>
      </c>
      <c r="F6" s="18" t="s">
        <v>37</v>
      </c>
      <c r="G6" s="18" t="s">
        <v>38</v>
      </c>
      <c r="H6" s="18" t="s">
        <v>39</v>
      </c>
    </row>
    <row r="7" spans="1:10" ht="25.5" customHeight="1" x14ac:dyDescent="0.4">
      <c r="A7" s="19" t="s">
        <v>40</v>
      </c>
      <c r="B7" s="91">
        <v>602</v>
      </c>
      <c r="C7" s="154">
        <v>3046</v>
      </c>
      <c r="D7" s="154">
        <f>B7*C7</f>
        <v>1833692</v>
      </c>
      <c r="E7" s="154">
        <v>500</v>
      </c>
      <c r="F7" s="154">
        <f>B7*E7</f>
        <v>301000</v>
      </c>
      <c r="G7" s="154">
        <f>D7-F7</f>
        <v>1532692</v>
      </c>
      <c r="H7" s="91">
        <v>301</v>
      </c>
    </row>
    <row r="8" spans="1:10" ht="25.5" customHeight="1" x14ac:dyDescent="0.4">
      <c r="A8" s="21" t="s">
        <v>41</v>
      </c>
      <c r="B8" s="91">
        <v>2222</v>
      </c>
      <c r="C8" s="154">
        <v>1196.5</v>
      </c>
      <c r="D8" s="154">
        <f>B8*C8</f>
        <v>2658623</v>
      </c>
      <c r="E8" s="154">
        <v>500</v>
      </c>
      <c r="F8" s="154">
        <f>B8*E8</f>
        <v>1111000</v>
      </c>
      <c r="G8" s="154">
        <f>D8-F8</f>
        <v>1547623</v>
      </c>
      <c r="H8" s="91">
        <v>1111</v>
      </c>
    </row>
    <row r="9" spans="1:10" ht="25.5" customHeight="1" x14ac:dyDescent="0.4">
      <c r="A9" s="22" t="s">
        <v>42</v>
      </c>
      <c r="B9" s="91">
        <f t="shared" ref="B9:H9" si="0">SUM(B7:B8)</f>
        <v>2824</v>
      </c>
      <c r="C9" s="154">
        <f t="shared" si="0"/>
        <v>4242.5</v>
      </c>
      <c r="D9" s="154">
        <f t="shared" si="0"/>
        <v>4492315</v>
      </c>
      <c r="E9" s="154">
        <f t="shared" si="0"/>
        <v>1000</v>
      </c>
      <c r="F9" s="154">
        <f t="shared" si="0"/>
        <v>1412000</v>
      </c>
      <c r="G9" s="154">
        <f t="shared" si="0"/>
        <v>3080315</v>
      </c>
      <c r="H9" s="91">
        <f t="shared" si="0"/>
        <v>1412</v>
      </c>
    </row>
    <row r="11" spans="1:10" ht="13.25" x14ac:dyDescent="0.45">
      <c r="A11" s="15" t="s">
        <v>43</v>
      </c>
      <c r="J11" s="16" t="s">
        <v>682</v>
      </c>
    </row>
    <row r="12" spans="1:10" ht="37.5" customHeight="1" x14ac:dyDescent="0.4">
      <c r="A12" s="17" t="s">
        <v>44</v>
      </c>
      <c r="B12" s="18" t="s">
        <v>45</v>
      </c>
      <c r="C12" s="18" t="s">
        <v>46</v>
      </c>
      <c r="D12" s="18" t="s">
        <v>47</v>
      </c>
      <c r="E12" s="18" t="s">
        <v>48</v>
      </c>
      <c r="F12" s="18" t="s">
        <v>49</v>
      </c>
      <c r="G12" s="18" t="s">
        <v>50</v>
      </c>
      <c r="H12" s="18" t="s">
        <v>51</v>
      </c>
      <c r="I12" s="18" t="s">
        <v>52</v>
      </c>
      <c r="J12" s="18" t="s">
        <v>39</v>
      </c>
    </row>
    <row r="13" spans="1:10" ht="25.5" customHeight="1" x14ac:dyDescent="0.4">
      <c r="A13" s="23" t="s">
        <v>475</v>
      </c>
      <c r="B13" s="154">
        <v>44460000</v>
      </c>
      <c r="C13" s="154">
        <v>2186657709</v>
      </c>
      <c r="D13" s="154">
        <v>7972233</v>
      </c>
      <c r="E13" s="154">
        <f>C13-D13</f>
        <v>2178685476</v>
      </c>
      <c r="F13" s="154">
        <v>846720000</v>
      </c>
      <c r="G13" s="181">
        <f>B13/F13</f>
        <v>5.2508503401360547E-2</v>
      </c>
      <c r="H13" s="154">
        <f>E13*G13</f>
        <v>114399513.72704083</v>
      </c>
      <c r="I13" s="154">
        <v>0</v>
      </c>
      <c r="J13" s="91">
        <v>44460</v>
      </c>
    </row>
    <row r="14" spans="1:10" ht="25.5" customHeight="1" x14ac:dyDescent="0.4">
      <c r="A14" s="23" t="s">
        <v>476</v>
      </c>
      <c r="B14" s="154">
        <v>50000000</v>
      </c>
      <c r="C14" s="154">
        <v>213155978</v>
      </c>
      <c r="D14" s="154">
        <v>110330755</v>
      </c>
      <c r="E14" s="154">
        <f t="shared" ref="E14:E15" si="1">C14-D14</f>
        <v>102825223</v>
      </c>
      <c r="F14" s="154">
        <v>50000000</v>
      </c>
      <c r="G14" s="181">
        <f t="shared" ref="G14:G15" si="2">B14/F14</f>
        <v>1</v>
      </c>
      <c r="H14" s="154">
        <f t="shared" ref="H14:H15" si="3">E14*G14</f>
        <v>102825223</v>
      </c>
      <c r="I14" s="154">
        <v>0</v>
      </c>
      <c r="J14" s="91">
        <v>50000</v>
      </c>
    </row>
    <row r="15" spans="1:10" ht="25.5" customHeight="1" x14ac:dyDescent="0.4">
      <c r="A15" s="23" t="s">
        <v>477</v>
      </c>
      <c r="B15" s="154">
        <v>58841000</v>
      </c>
      <c r="C15" s="154">
        <v>1139340509</v>
      </c>
      <c r="D15" s="154">
        <v>306810452</v>
      </c>
      <c r="E15" s="154">
        <f t="shared" si="1"/>
        <v>832530057</v>
      </c>
      <c r="F15" s="154">
        <v>58841000</v>
      </c>
      <c r="G15" s="181">
        <f t="shared" si="2"/>
        <v>1</v>
      </c>
      <c r="H15" s="154">
        <f t="shared" si="3"/>
        <v>832530057</v>
      </c>
      <c r="I15" s="154">
        <v>0</v>
      </c>
      <c r="J15" s="155"/>
    </row>
    <row r="16" spans="1:10" ht="25.5" customHeight="1" x14ac:dyDescent="0.4">
      <c r="A16" s="22" t="s">
        <v>42</v>
      </c>
      <c r="B16" s="158">
        <f>SUM(B13:B15)</f>
        <v>153301000</v>
      </c>
      <c r="C16" s="158">
        <f t="shared" ref="C16:J16" si="4">SUM(C13:C15)</f>
        <v>3539154196</v>
      </c>
      <c r="D16" s="158">
        <f t="shared" si="4"/>
        <v>425113440</v>
      </c>
      <c r="E16" s="158">
        <f t="shared" si="4"/>
        <v>3114040756</v>
      </c>
      <c r="F16" s="158">
        <f t="shared" si="4"/>
        <v>955561000</v>
      </c>
      <c r="G16" s="159"/>
      <c r="H16" s="158">
        <f t="shared" si="4"/>
        <v>1049754793.7270408</v>
      </c>
      <c r="I16" s="158">
        <f t="shared" si="4"/>
        <v>0</v>
      </c>
      <c r="J16" s="20">
        <f t="shared" si="4"/>
        <v>94460</v>
      </c>
    </row>
    <row r="18" spans="1:11" ht="13.25" x14ac:dyDescent="0.45">
      <c r="A18" s="15" t="s">
        <v>53</v>
      </c>
      <c r="K18" s="16" t="s">
        <v>682</v>
      </c>
    </row>
    <row r="19" spans="1:11" ht="37.5" customHeight="1" x14ac:dyDescent="0.4">
      <c r="A19" s="17" t="s">
        <v>44</v>
      </c>
      <c r="B19" s="18" t="s">
        <v>54</v>
      </c>
      <c r="C19" s="18" t="s">
        <v>46</v>
      </c>
      <c r="D19" s="18" t="s">
        <v>47</v>
      </c>
      <c r="E19" s="18" t="s">
        <v>48</v>
      </c>
      <c r="F19" s="18" t="s">
        <v>49</v>
      </c>
      <c r="G19" s="18" t="s">
        <v>50</v>
      </c>
      <c r="H19" s="18" t="s">
        <v>51</v>
      </c>
      <c r="I19" s="18" t="s">
        <v>55</v>
      </c>
      <c r="J19" s="18" t="s">
        <v>56</v>
      </c>
      <c r="K19" s="18" t="s">
        <v>39</v>
      </c>
    </row>
    <row r="20" spans="1:11" ht="21.75" customHeight="1" x14ac:dyDescent="0.4">
      <c r="A20" s="25" t="s">
        <v>478</v>
      </c>
      <c r="B20" s="154">
        <v>195000</v>
      </c>
      <c r="C20" s="154">
        <v>9959396077</v>
      </c>
      <c r="D20" s="154">
        <v>3814127439</v>
      </c>
      <c r="E20" s="154">
        <f>C20-D20</f>
        <v>6145268638</v>
      </c>
      <c r="F20" s="154">
        <v>150000000</v>
      </c>
      <c r="G20" s="182">
        <f>B20/F20</f>
        <v>1.2999999999999999E-3</v>
      </c>
      <c r="H20" s="154">
        <f>E20*G20</f>
        <v>7988849.2293999996</v>
      </c>
      <c r="I20" s="154">
        <v>0</v>
      </c>
      <c r="J20" s="154">
        <f>B20-I20</f>
        <v>195000</v>
      </c>
      <c r="K20" s="91">
        <v>195</v>
      </c>
    </row>
    <row r="21" spans="1:11" ht="21.75" customHeight="1" x14ac:dyDescent="0.4">
      <c r="A21" s="21" t="s">
        <v>479</v>
      </c>
      <c r="B21" s="154">
        <v>300000</v>
      </c>
      <c r="C21" s="154">
        <v>830542673</v>
      </c>
      <c r="D21" s="154">
        <v>580216179</v>
      </c>
      <c r="E21" s="154">
        <f t="shared" ref="E21:E29" si="5">C21-D21</f>
        <v>250326494</v>
      </c>
      <c r="F21" s="154">
        <v>176000000</v>
      </c>
      <c r="G21" s="182">
        <f t="shared" ref="G21:G29" si="6">B21/F21</f>
        <v>1.7045454545454545E-3</v>
      </c>
      <c r="H21" s="154">
        <f t="shared" ref="H21:H29" si="7">E21*G21</f>
        <v>426692.88749999995</v>
      </c>
      <c r="I21" s="154">
        <v>0</v>
      </c>
      <c r="J21" s="154">
        <f t="shared" ref="J21:J29" si="8">B21-I21</f>
        <v>300000</v>
      </c>
      <c r="K21" s="91">
        <v>300</v>
      </c>
    </row>
    <row r="22" spans="1:11" ht="21.75" customHeight="1" x14ac:dyDescent="0.4">
      <c r="A22" s="21" t="s">
        <v>480</v>
      </c>
      <c r="B22" s="154">
        <v>100000</v>
      </c>
      <c r="C22" s="154">
        <v>943568450</v>
      </c>
      <c r="D22" s="154">
        <v>166808375</v>
      </c>
      <c r="E22" s="154">
        <f t="shared" si="5"/>
        <v>776760075</v>
      </c>
      <c r="F22" s="154">
        <v>177824747</v>
      </c>
      <c r="G22" s="182">
        <f t="shared" si="6"/>
        <v>5.6235142569892142E-4</v>
      </c>
      <c r="H22" s="154">
        <f t="shared" si="7"/>
        <v>436812.1356022511</v>
      </c>
      <c r="I22" s="154">
        <v>0</v>
      </c>
      <c r="J22" s="154">
        <f t="shared" si="8"/>
        <v>100000</v>
      </c>
      <c r="K22" s="91">
        <v>100</v>
      </c>
    </row>
    <row r="23" spans="1:11" ht="21.75" customHeight="1" x14ac:dyDescent="0.4">
      <c r="A23" s="21" t="s">
        <v>481</v>
      </c>
      <c r="B23" s="154">
        <v>1440000</v>
      </c>
      <c r="C23" s="154">
        <v>1828023008</v>
      </c>
      <c r="D23" s="154">
        <v>411620998</v>
      </c>
      <c r="E23" s="154">
        <f t="shared" si="5"/>
        <v>1416402010</v>
      </c>
      <c r="F23" s="154">
        <v>41000000</v>
      </c>
      <c r="G23" s="182">
        <f t="shared" si="6"/>
        <v>3.5121951219512199E-2</v>
      </c>
      <c r="H23" s="154">
        <f t="shared" si="7"/>
        <v>49746802.302439027</v>
      </c>
      <c r="I23" s="154">
        <v>0</v>
      </c>
      <c r="J23" s="154">
        <f t="shared" si="8"/>
        <v>1440000</v>
      </c>
      <c r="K23" s="91">
        <v>1440</v>
      </c>
    </row>
    <row r="24" spans="1:11" ht="21.75" customHeight="1" x14ac:dyDescent="0.4">
      <c r="A24" s="21" t="s">
        <v>482</v>
      </c>
      <c r="B24" s="154">
        <v>25000</v>
      </c>
      <c r="C24" s="154">
        <v>643663000000</v>
      </c>
      <c r="D24" s="154">
        <v>622010000000</v>
      </c>
      <c r="E24" s="154">
        <f t="shared" si="5"/>
        <v>21653000000</v>
      </c>
      <c r="F24" s="154">
        <v>9080000000</v>
      </c>
      <c r="G24" s="182">
        <f t="shared" si="6"/>
        <v>2.7533039647577095E-6</v>
      </c>
      <c r="H24" s="154">
        <f t="shared" si="7"/>
        <v>59617.290748898682</v>
      </c>
      <c r="I24" s="154">
        <v>0</v>
      </c>
      <c r="J24" s="154">
        <f t="shared" si="8"/>
        <v>25000</v>
      </c>
      <c r="K24" s="91">
        <v>25</v>
      </c>
    </row>
    <row r="25" spans="1:11" ht="21.75" customHeight="1" x14ac:dyDescent="0.4">
      <c r="A25" s="21" t="s">
        <v>483</v>
      </c>
      <c r="B25" s="154">
        <v>10480000</v>
      </c>
      <c r="C25" s="154">
        <v>50279277661</v>
      </c>
      <c r="D25" s="154">
        <v>46590217492</v>
      </c>
      <c r="E25" s="154">
        <f t="shared" si="5"/>
        <v>3689060169</v>
      </c>
      <c r="F25" s="154">
        <v>2321590000</v>
      </c>
      <c r="G25" s="182">
        <f t="shared" si="6"/>
        <v>4.5141476315800812E-3</v>
      </c>
      <c r="H25" s="154">
        <f t="shared" si="7"/>
        <v>16652962.224647764</v>
      </c>
      <c r="I25" s="154">
        <v>0</v>
      </c>
      <c r="J25" s="154">
        <f t="shared" si="8"/>
        <v>10480000</v>
      </c>
      <c r="K25" s="91">
        <v>10480</v>
      </c>
    </row>
    <row r="26" spans="1:11" ht="21.75" customHeight="1" x14ac:dyDescent="0.4">
      <c r="A26" s="21" t="s">
        <v>484</v>
      </c>
      <c r="B26" s="154">
        <v>800000</v>
      </c>
      <c r="C26" s="154">
        <v>24164123000000</v>
      </c>
      <c r="D26" s="154">
        <v>23738231000000</v>
      </c>
      <c r="E26" s="154">
        <f t="shared" si="5"/>
        <v>425892000000</v>
      </c>
      <c r="F26" s="154">
        <v>16602000000</v>
      </c>
      <c r="G26" s="182">
        <f t="shared" si="6"/>
        <v>4.8186965425852308E-5</v>
      </c>
      <c r="H26" s="154">
        <f t="shared" si="7"/>
        <v>20522443.079147093</v>
      </c>
      <c r="I26" s="154">
        <v>0</v>
      </c>
      <c r="J26" s="154">
        <f t="shared" si="8"/>
        <v>800000</v>
      </c>
      <c r="K26" s="91">
        <v>800</v>
      </c>
    </row>
    <row r="27" spans="1:11" ht="21.75" customHeight="1" x14ac:dyDescent="0.4">
      <c r="A27" s="21" t="s">
        <v>485</v>
      </c>
      <c r="B27" s="154">
        <v>20000</v>
      </c>
      <c r="C27" s="154">
        <v>301064082</v>
      </c>
      <c r="D27" s="154">
        <v>171533958</v>
      </c>
      <c r="E27" s="154">
        <f t="shared" si="5"/>
        <v>129530124</v>
      </c>
      <c r="F27" s="154">
        <v>1810000</v>
      </c>
      <c r="G27" s="182">
        <f t="shared" si="6"/>
        <v>1.1049723756906077E-2</v>
      </c>
      <c r="H27" s="154">
        <f t="shared" si="7"/>
        <v>1431272.08839779</v>
      </c>
      <c r="I27" s="154">
        <v>0</v>
      </c>
      <c r="J27" s="154">
        <f t="shared" si="8"/>
        <v>20000</v>
      </c>
      <c r="K27" s="91">
        <v>20</v>
      </c>
    </row>
    <row r="28" spans="1:11" ht="21.75" customHeight="1" x14ac:dyDescent="0.4">
      <c r="A28" s="21" t="s">
        <v>486</v>
      </c>
      <c r="B28" s="154">
        <v>15930000</v>
      </c>
      <c r="C28" s="154">
        <v>280126424985</v>
      </c>
      <c r="D28" s="154">
        <v>254578623871</v>
      </c>
      <c r="E28" s="154">
        <f t="shared" si="5"/>
        <v>25547801114</v>
      </c>
      <c r="F28" s="154">
        <v>25547801114</v>
      </c>
      <c r="G28" s="182">
        <f t="shared" si="6"/>
        <v>6.2353702883926406E-4</v>
      </c>
      <c r="H28" s="154">
        <f t="shared" si="7"/>
        <v>15930000</v>
      </c>
      <c r="I28" s="154">
        <v>0</v>
      </c>
      <c r="J28" s="154">
        <f t="shared" si="8"/>
        <v>15930000</v>
      </c>
      <c r="K28" s="91">
        <v>15930</v>
      </c>
    </row>
    <row r="29" spans="1:11" ht="21.75" customHeight="1" x14ac:dyDescent="0.4">
      <c r="A29" s="21" t="s">
        <v>487</v>
      </c>
      <c r="B29" s="154">
        <v>180000</v>
      </c>
      <c r="C29" s="154">
        <v>2241849093</v>
      </c>
      <c r="D29" s="154">
        <v>341770224</v>
      </c>
      <c r="E29" s="154">
        <f t="shared" si="5"/>
        <v>1900078869</v>
      </c>
      <c r="F29" s="154">
        <v>3000000</v>
      </c>
      <c r="G29" s="182">
        <f t="shared" si="6"/>
        <v>0.06</v>
      </c>
      <c r="H29" s="154">
        <f t="shared" si="7"/>
        <v>114004732.14</v>
      </c>
      <c r="I29" s="154">
        <v>0</v>
      </c>
      <c r="J29" s="154">
        <f t="shared" si="8"/>
        <v>180000</v>
      </c>
      <c r="K29" s="91">
        <v>180</v>
      </c>
    </row>
    <row r="30" spans="1:11" ht="21.75" customHeight="1" x14ac:dyDescent="0.4">
      <c r="A30" s="22" t="s">
        <v>42</v>
      </c>
      <c r="B30" s="154">
        <f>SUM(B20:B29)</f>
        <v>29470000</v>
      </c>
      <c r="C30" s="154">
        <f t="shared" ref="C30:E30" si="9">SUM(C20:C29)</f>
        <v>25154296146029</v>
      </c>
      <c r="D30" s="154">
        <f t="shared" si="9"/>
        <v>24666895918536</v>
      </c>
      <c r="E30" s="154">
        <f t="shared" si="9"/>
        <v>487400227493</v>
      </c>
      <c r="F30" s="154">
        <f>SUM(F20:F29)</f>
        <v>54101025861</v>
      </c>
      <c r="G30" s="154"/>
      <c r="H30" s="154">
        <f t="shared" ref="H30:J30" si="10">SUM(H20:H29)</f>
        <v>227200183.37788281</v>
      </c>
      <c r="I30" s="154">
        <f t="shared" si="10"/>
        <v>0</v>
      </c>
      <c r="J30" s="154">
        <f t="shared" si="10"/>
        <v>29470000</v>
      </c>
      <c r="K30" s="91">
        <v>29470</v>
      </c>
    </row>
  </sheetData>
  <phoneticPr fontId="2"/>
  <printOptions horizontalCentered="1"/>
  <pageMargins left="0.39370078740157483" right="0.39370078740157483" top="0.39370078740157483" bottom="0.39370078740157483" header="0.19685039370078741" footer="0.19685039370078741"/>
  <pageSetup paperSize="9" scale="83" fitToHeight="0" orientation="landscape" r:id="rId1"/>
  <headerFooter>
    <oddHeader xml:space="preserve">&amp;R&amp;9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G20"/>
  <sheetViews>
    <sheetView topLeftCell="B1" workbookViewId="0">
      <selection activeCell="G7" sqref="G7:G19"/>
    </sheetView>
  </sheetViews>
  <sheetFormatPr defaultColWidth="8.86328125" defaultRowHeight="11" x14ac:dyDescent="0.4"/>
  <cols>
    <col min="1" max="1" width="28.86328125" style="13" bestFit="1" customWidth="1"/>
    <col min="2" max="7" width="19.86328125" style="13" customWidth="1"/>
    <col min="8" max="16384" width="8.86328125" style="13"/>
  </cols>
  <sheetData>
    <row r="1" spans="1:7" ht="21.25" x14ac:dyDescent="0.65">
      <c r="A1" s="12" t="s">
        <v>332</v>
      </c>
    </row>
    <row r="2" spans="1:7" ht="13.25" x14ac:dyDescent="0.45">
      <c r="A2" s="14"/>
    </row>
    <row r="3" spans="1:7" ht="13.25" x14ac:dyDescent="0.45">
      <c r="A3" s="14"/>
    </row>
    <row r="4" spans="1:7" ht="13.25" x14ac:dyDescent="0.45">
      <c r="G4" s="16" t="s">
        <v>682</v>
      </c>
    </row>
    <row r="5" spans="1:7" ht="22.5" customHeight="1" x14ac:dyDescent="0.4">
      <c r="A5" s="17" t="s">
        <v>57</v>
      </c>
      <c r="B5" s="17" t="s">
        <v>58</v>
      </c>
      <c r="C5" s="17" t="s">
        <v>59</v>
      </c>
      <c r="D5" s="17" t="s">
        <v>60</v>
      </c>
      <c r="E5" s="17" t="s">
        <v>61</v>
      </c>
      <c r="F5" s="18" t="s">
        <v>62</v>
      </c>
      <c r="G5" s="18" t="s">
        <v>39</v>
      </c>
    </row>
    <row r="6" spans="1:7" ht="18" customHeight="1" x14ac:dyDescent="0.4">
      <c r="A6" s="24" t="s">
        <v>63</v>
      </c>
      <c r="B6" s="107"/>
      <c r="C6" s="107"/>
      <c r="D6" s="107"/>
      <c r="E6" s="107"/>
      <c r="F6" s="107"/>
      <c r="G6" s="107"/>
    </row>
    <row r="7" spans="1:7" ht="18" customHeight="1" x14ac:dyDescent="0.4">
      <c r="A7" s="24" t="s">
        <v>452</v>
      </c>
      <c r="B7" s="107">
        <v>999575</v>
      </c>
      <c r="C7" s="107" t="s">
        <v>448</v>
      </c>
      <c r="D7" s="107" t="s">
        <v>448</v>
      </c>
      <c r="E7" s="107" t="s">
        <v>448</v>
      </c>
      <c r="F7" s="107">
        <f>SUM(B7:E7)</f>
        <v>999575</v>
      </c>
      <c r="G7" s="107">
        <v>999575</v>
      </c>
    </row>
    <row r="8" spans="1:7" ht="18" customHeight="1" x14ac:dyDescent="0.4">
      <c r="A8" s="24" t="s">
        <v>453</v>
      </c>
      <c r="B8" s="107">
        <v>1497603</v>
      </c>
      <c r="C8" s="107" t="s">
        <v>448</v>
      </c>
      <c r="D8" s="107" t="s">
        <v>448</v>
      </c>
      <c r="E8" s="107" t="s">
        <v>448</v>
      </c>
      <c r="F8" s="107">
        <f t="shared" ref="F8:F19" si="0">SUM(B8:E8)</f>
        <v>1497603</v>
      </c>
      <c r="G8" s="107">
        <v>1497603</v>
      </c>
    </row>
    <row r="9" spans="1:7" ht="18" customHeight="1" x14ac:dyDescent="0.4">
      <c r="A9" s="24" t="s">
        <v>454</v>
      </c>
      <c r="B9" s="107">
        <v>1220</v>
      </c>
      <c r="C9" s="107" t="s">
        <v>448</v>
      </c>
      <c r="D9" s="107" t="s">
        <v>448</v>
      </c>
      <c r="E9" s="107" t="s">
        <v>448</v>
      </c>
      <c r="F9" s="107">
        <f t="shared" si="0"/>
        <v>1220</v>
      </c>
      <c r="G9" s="107">
        <v>1220</v>
      </c>
    </row>
    <row r="10" spans="1:7" ht="18" customHeight="1" x14ac:dyDescent="0.4">
      <c r="A10" s="24" t="s">
        <v>455</v>
      </c>
      <c r="B10" s="107">
        <v>1000</v>
      </c>
      <c r="C10" s="107" t="s">
        <v>448</v>
      </c>
      <c r="D10" s="107" t="s">
        <v>448</v>
      </c>
      <c r="E10" s="107" t="s">
        <v>448</v>
      </c>
      <c r="F10" s="107">
        <f t="shared" si="0"/>
        <v>1000</v>
      </c>
      <c r="G10" s="107">
        <v>1000</v>
      </c>
    </row>
    <row r="11" spans="1:7" ht="18" customHeight="1" x14ac:dyDescent="0.4">
      <c r="A11" s="24" t="s">
        <v>456</v>
      </c>
      <c r="B11" s="107">
        <v>1314169</v>
      </c>
      <c r="C11" s="107" t="s">
        <v>448</v>
      </c>
      <c r="D11" s="107" t="s">
        <v>448</v>
      </c>
      <c r="E11" s="107" t="s">
        <v>448</v>
      </c>
      <c r="F11" s="107">
        <f t="shared" si="0"/>
        <v>1314169</v>
      </c>
      <c r="G11" s="107">
        <v>1314169</v>
      </c>
    </row>
    <row r="12" spans="1:7" ht="18" customHeight="1" x14ac:dyDescent="0.4">
      <c r="A12" s="24" t="s">
        <v>457</v>
      </c>
      <c r="B12" s="107">
        <v>455344</v>
      </c>
      <c r="C12" s="107" t="s">
        <v>448</v>
      </c>
      <c r="D12" s="107" t="s">
        <v>448</v>
      </c>
      <c r="E12" s="107" t="s">
        <v>448</v>
      </c>
      <c r="F12" s="107">
        <f t="shared" si="0"/>
        <v>455344</v>
      </c>
      <c r="G12" s="107">
        <v>455344</v>
      </c>
    </row>
    <row r="13" spans="1:7" ht="18" customHeight="1" x14ac:dyDescent="0.4">
      <c r="A13" s="24" t="s">
        <v>608</v>
      </c>
      <c r="B13" s="107">
        <v>26277</v>
      </c>
      <c r="C13" s="107"/>
      <c r="D13" s="107"/>
      <c r="E13" s="107"/>
      <c r="F13" s="107">
        <f t="shared" si="0"/>
        <v>26277</v>
      </c>
      <c r="G13" s="107">
        <v>26277</v>
      </c>
    </row>
    <row r="14" spans="1:7" ht="18" customHeight="1" x14ac:dyDescent="0.4">
      <c r="A14" s="26" t="s">
        <v>458</v>
      </c>
      <c r="B14" s="107"/>
      <c r="C14" s="107"/>
      <c r="D14" s="107"/>
      <c r="E14" s="107"/>
      <c r="F14" s="107"/>
      <c r="G14" s="107"/>
    </row>
    <row r="15" spans="1:7" ht="18" customHeight="1" x14ac:dyDescent="0.4">
      <c r="A15" s="24" t="s">
        <v>609</v>
      </c>
      <c r="B15" s="107">
        <v>666674</v>
      </c>
      <c r="C15" s="107">
        <v>0</v>
      </c>
      <c r="D15" s="107">
        <v>0</v>
      </c>
      <c r="E15" s="107">
        <v>0</v>
      </c>
      <c r="F15" s="107">
        <f t="shared" si="0"/>
        <v>666674</v>
      </c>
      <c r="G15" s="107">
        <v>666674</v>
      </c>
    </row>
    <row r="16" spans="1:7" ht="18" customHeight="1" x14ac:dyDescent="0.4">
      <c r="A16" s="24" t="s">
        <v>459</v>
      </c>
      <c r="B16" s="107"/>
      <c r="C16" s="107"/>
      <c r="D16" s="107"/>
      <c r="E16" s="107"/>
      <c r="F16" s="107"/>
      <c r="G16" s="107"/>
    </row>
    <row r="17" spans="1:7" ht="18" customHeight="1" x14ac:dyDescent="0.4">
      <c r="A17" s="24" t="s">
        <v>610</v>
      </c>
      <c r="B17" s="107">
        <v>360343</v>
      </c>
      <c r="C17" s="107">
        <v>0</v>
      </c>
      <c r="D17" s="107">
        <v>0</v>
      </c>
      <c r="E17" s="107">
        <v>0</v>
      </c>
      <c r="F17" s="107">
        <f t="shared" si="0"/>
        <v>360343</v>
      </c>
      <c r="G17" s="107">
        <v>360342</v>
      </c>
    </row>
    <row r="18" spans="1:7" ht="18" customHeight="1" x14ac:dyDescent="0.4">
      <c r="A18" s="26" t="s">
        <v>460</v>
      </c>
      <c r="B18" s="107"/>
      <c r="C18" s="107"/>
      <c r="D18" s="107"/>
      <c r="E18" s="107"/>
      <c r="F18" s="107"/>
      <c r="G18" s="107"/>
    </row>
    <row r="19" spans="1:7" ht="18" customHeight="1" x14ac:dyDescent="0.4">
      <c r="A19" s="24" t="s">
        <v>611</v>
      </c>
      <c r="B19" s="107">
        <v>0</v>
      </c>
      <c r="C19" s="107">
        <v>0</v>
      </c>
      <c r="D19" s="107">
        <v>0</v>
      </c>
      <c r="E19" s="107">
        <v>0</v>
      </c>
      <c r="F19" s="107">
        <f t="shared" si="0"/>
        <v>0</v>
      </c>
      <c r="G19" s="107">
        <v>0</v>
      </c>
    </row>
    <row r="20" spans="1:7" ht="18" customHeight="1" x14ac:dyDescent="0.4">
      <c r="A20" s="22" t="s">
        <v>42</v>
      </c>
      <c r="B20" s="107">
        <f>SUM(B7:B19)</f>
        <v>5322205</v>
      </c>
      <c r="C20" s="107">
        <f t="shared" ref="C20:F20" si="1">SUM(C7:C19)</f>
        <v>0</v>
      </c>
      <c r="D20" s="107">
        <f t="shared" si="1"/>
        <v>0</v>
      </c>
      <c r="E20" s="107">
        <f t="shared" si="1"/>
        <v>0</v>
      </c>
      <c r="F20" s="107">
        <f t="shared" si="1"/>
        <v>5322205</v>
      </c>
      <c r="G20" s="107">
        <f>SUM(G6:G19)</f>
        <v>5322204</v>
      </c>
    </row>
  </sheetData>
  <phoneticPr fontId="2"/>
  <printOptions horizontalCentered="1"/>
  <pageMargins left="0.39370078740157483" right="0.39370078740157483" top="0.98425196850393704" bottom="0.39370078740157483" header="0.19685039370078741" footer="0.19685039370078741"/>
  <pageSetup paperSize="9" scale="95" fitToHeight="0" orientation="landscape" r:id="rId1"/>
  <headerFooter>
    <oddHeader xml:space="preserve">&amp;R&amp;9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78C63-09BF-4D06-9B0E-0A070FF0C2E0}">
  <sheetPr>
    <pageSetUpPr fitToPage="1"/>
  </sheetPr>
  <dimension ref="A1:E45"/>
  <sheetViews>
    <sheetView workbookViewId="0">
      <selection activeCell="D7" sqref="D7:E41"/>
    </sheetView>
  </sheetViews>
  <sheetFormatPr defaultColWidth="8.86328125" defaultRowHeight="11" x14ac:dyDescent="0.4"/>
  <cols>
    <col min="1" max="1" width="42.86328125" style="136" customWidth="1"/>
    <col min="2" max="3" width="8.86328125" style="136" hidden="1" customWidth="1"/>
    <col min="4" max="4" width="10.86328125" style="136" customWidth="1"/>
    <col min="5" max="5" width="15.86328125" style="136" customWidth="1"/>
    <col min="6" max="7" width="30.86328125" style="136" customWidth="1"/>
    <col min="8" max="16384" width="8.86328125" style="136"/>
  </cols>
  <sheetData>
    <row r="1" spans="1:5" ht="17.149999999999999" customHeight="1" x14ac:dyDescent="0.4">
      <c r="E1" s="131" t="s">
        <v>686</v>
      </c>
    </row>
    <row r="2" spans="1:5" ht="21.25" x14ac:dyDescent="0.4">
      <c r="A2" s="213" t="s">
        <v>721</v>
      </c>
      <c r="B2" s="214"/>
      <c r="C2" s="214"/>
      <c r="D2" s="214"/>
      <c r="E2" s="214"/>
    </row>
    <row r="3" spans="1:5" ht="13.25" x14ac:dyDescent="0.4">
      <c r="A3" s="216" t="s">
        <v>858</v>
      </c>
      <c r="B3" s="217"/>
      <c r="C3" s="217"/>
      <c r="D3" s="217"/>
      <c r="E3" s="217"/>
    </row>
    <row r="4" spans="1:5" ht="13.25" x14ac:dyDescent="0.4">
      <c r="A4" s="216" t="s">
        <v>859</v>
      </c>
      <c r="B4" s="217"/>
      <c r="C4" s="217"/>
      <c r="D4" s="217"/>
      <c r="E4" s="217"/>
    </row>
    <row r="5" spans="1:5" ht="17.149999999999999" customHeight="1" x14ac:dyDescent="0.4">
      <c r="A5" s="130"/>
      <c r="E5" s="129" t="s">
        <v>681</v>
      </c>
    </row>
    <row r="6" spans="1:5" ht="27" customHeight="1" x14ac:dyDescent="0.4">
      <c r="A6" s="218" t="s">
        <v>137</v>
      </c>
      <c r="B6" s="218"/>
      <c r="C6" s="218"/>
      <c r="D6" s="218" t="s">
        <v>113</v>
      </c>
      <c r="E6" s="218"/>
    </row>
    <row r="7" spans="1:5" ht="17.149999999999999" customHeight="1" x14ac:dyDescent="0.45">
      <c r="A7" s="219" t="s">
        <v>204</v>
      </c>
      <c r="B7" s="219"/>
      <c r="C7" s="219"/>
      <c r="D7" s="220">
        <v>6497969</v>
      </c>
      <c r="E7" s="221"/>
    </row>
    <row r="8" spans="1:5" ht="17.149999999999999" customHeight="1" x14ac:dyDescent="0.45">
      <c r="A8" s="219" t="s">
        <v>205</v>
      </c>
      <c r="B8" s="219"/>
      <c r="C8" s="219"/>
      <c r="D8" s="222">
        <v>2677116</v>
      </c>
      <c r="E8" s="221"/>
    </row>
    <row r="9" spans="1:5" ht="17.149999999999999" customHeight="1" x14ac:dyDescent="0.45">
      <c r="A9" s="219" t="s">
        <v>206</v>
      </c>
      <c r="B9" s="219"/>
      <c r="C9" s="219"/>
      <c r="D9" s="222">
        <v>901515</v>
      </c>
      <c r="E9" s="221"/>
    </row>
    <row r="10" spans="1:5" ht="17.149999999999999" customHeight="1" x14ac:dyDescent="0.45">
      <c r="A10" s="219" t="s">
        <v>207</v>
      </c>
      <c r="B10" s="219"/>
      <c r="C10" s="219"/>
      <c r="D10" s="220">
        <v>599133</v>
      </c>
      <c r="E10" s="221"/>
    </row>
    <row r="11" spans="1:5" ht="17.149999999999999" customHeight="1" x14ac:dyDescent="0.45">
      <c r="A11" s="219" t="s">
        <v>208</v>
      </c>
      <c r="B11" s="219"/>
      <c r="C11" s="219"/>
      <c r="D11" s="220">
        <v>50981</v>
      </c>
      <c r="E11" s="221"/>
    </row>
    <row r="12" spans="1:5" ht="17.149999999999999" customHeight="1" x14ac:dyDescent="0.45">
      <c r="A12" s="219" t="s">
        <v>209</v>
      </c>
      <c r="B12" s="219"/>
      <c r="C12" s="219"/>
      <c r="D12" s="220">
        <v>-18743</v>
      </c>
      <c r="E12" s="221"/>
    </row>
    <row r="13" spans="1:5" ht="17.149999999999999" customHeight="1" x14ac:dyDescent="0.45">
      <c r="A13" s="219" t="s">
        <v>169</v>
      </c>
      <c r="B13" s="219"/>
      <c r="C13" s="219"/>
      <c r="D13" s="220">
        <v>270145</v>
      </c>
      <c r="E13" s="221"/>
    </row>
    <row r="14" spans="1:5" ht="17.149999999999999" customHeight="1" x14ac:dyDescent="0.45">
      <c r="A14" s="219" t="s">
        <v>210</v>
      </c>
      <c r="B14" s="219"/>
      <c r="C14" s="219"/>
      <c r="D14" s="220">
        <v>1680578</v>
      </c>
      <c r="E14" s="221"/>
    </row>
    <row r="15" spans="1:5" ht="17.149999999999999" customHeight="1" x14ac:dyDescent="0.45">
      <c r="A15" s="219" t="s">
        <v>211</v>
      </c>
      <c r="B15" s="219"/>
      <c r="C15" s="219"/>
      <c r="D15" s="220">
        <v>971962</v>
      </c>
      <c r="E15" s="221"/>
    </row>
    <row r="16" spans="1:5" ht="17.149999999999999" customHeight="1" x14ac:dyDescent="0.45">
      <c r="A16" s="219" t="s">
        <v>212</v>
      </c>
      <c r="B16" s="219"/>
      <c r="C16" s="219"/>
      <c r="D16" s="220">
        <v>173991</v>
      </c>
      <c r="E16" s="221"/>
    </row>
    <row r="17" spans="1:5" ht="17.149999999999999" customHeight="1" x14ac:dyDescent="0.45">
      <c r="A17" s="219" t="s">
        <v>213</v>
      </c>
      <c r="B17" s="219"/>
      <c r="C17" s="219"/>
      <c r="D17" s="220">
        <v>534625</v>
      </c>
      <c r="E17" s="221"/>
    </row>
    <row r="18" spans="1:5" ht="17.149999999999999" customHeight="1" x14ac:dyDescent="0.45">
      <c r="A18" s="219" t="s">
        <v>169</v>
      </c>
      <c r="B18" s="219"/>
      <c r="C18" s="219"/>
      <c r="D18" s="220" t="s">
        <v>129</v>
      </c>
      <c r="E18" s="221"/>
    </row>
    <row r="19" spans="1:5" ht="17.149999999999999" customHeight="1" x14ac:dyDescent="0.45">
      <c r="A19" s="219" t="s">
        <v>214</v>
      </c>
      <c r="B19" s="219"/>
      <c r="C19" s="219"/>
      <c r="D19" s="220">
        <v>95022</v>
      </c>
      <c r="E19" s="221"/>
    </row>
    <row r="20" spans="1:5" ht="17.149999999999999" customHeight="1" x14ac:dyDescent="0.45">
      <c r="A20" s="219" t="s">
        <v>215</v>
      </c>
      <c r="B20" s="219"/>
      <c r="C20" s="219"/>
      <c r="D20" s="220">
        <v>13738</v>
      </c>
      <c r="E20" s="221"/>
    </row>
    <row r="21" spans="1:5" ht="17.149999999999999" customHeight="1" x14ac:dyDescent="0.45">
      <c r="A21" s="219" t="s">
        <v>216</v>
      </c>
      <c r="B21" s="219"/>
      <c r="C21" s="219"/>
      <c r="D21" s="220">
        <v>7768</v>
      </c>
      <c r="E21" s="221"/>
    </row>
    <row r="22" spans="1:5" ht="17.149999999999999" customHeight="1" x14ac:dyDescent="0.45">
      <c r="A22" s="219" t="s">
        <v>169</v>
      </c>
      <c r="B22" s="219"/>
      <c r="C22" s="219"/>
      <c r="D22" s="220">
        <v>73516</v>
      </c>
      <c r="E22" s="221"/>
    </row>
    <row r="23" spans="1:5" ht="17.149999999999999" customHeight="1" x14ac:dyDescent="0.45">
      <c r="A23" s="219" t="s">
        <v>217</v>
      </c>
      <c r="B23" s="219"/>
      <c r="C23" s="219"/>
      <c r="D23" s="220">
        <v>3820853</v>
      </c>
      <c r="E23" s="221"/>
    </row>
    <row r="24" spans="1:5" ht="17.149999999999999" customHeight="1" x14ac:dyDescent="0.45">
      <c r="A24" s="219" t="s">
        <v>218</v>
      </c>
      <c r="B24" s="219"/>
      <c r="C24" s="219"/>
      <c r="D24" s="220">
        <v>1432184</v>
      </c>
      <c r="E24" s="221"/>
    </row>
    <row r="25" spans="1:5" ht="17.149999999999999" customHeight="1" x14ac:dyDescent="0.45">
      <c r="A25" s="219" t="s">
        <v>219</v>
      </c>
      <c r="B25" s="219"/>
      <c r="C25" s="219"/>
      <c r="D25" s="220">
        <v>1169629</v>
      </c>
      <c r="E25" s="221"/>
    </row>
    <row r="26" spans="1:5" ht="17.149999999999999" customHeight="1" x14ac:dyDescent="0.45">
      <c r="A26" s="219" t="s">
        <v>220</v>
      </c>
      <c r="B26" s="219"/>
      <c r="C26" s="219"/>
      <c r="D26" s="220">
        <v>1218135</v>
      </c>
      <c r="E26" s="221"/>
    </row>
    <row r="27" spans="1:5" ht="17.149999999999999" customHeight="1" x14ac:dyDescent="0.45">
      <c r="A27" s="219" t="s">
        <v>181</v>
      </c>
      <c r="B27" s="219"/>
      <c r="C27" s="219"/>
      <c r="D27" s="220">
        <v>905</v>
      </c>
      <c r="E27" s="221"/>
    </row>
    <row r="28" spans="1:5" ht="17.149999999999999" customHeight="1" x14ac:dyDescent="0.45">
      <c r="A28" s="219" t="s">
        <v>221</v>
      </c>
      <c r="B28" s="219"/>
      <c r="C28" s="219"/>
      <c r="D28" s="220">
        <v>223952</v>
      </c>
      <c r="E28" s="221"/>
    </row>
    <row r="29" spans="1:5" ht="17.149999999999999" customHeight="1" x14ac:dyDescent="0.45">
      <c r="A29" s="219" t="s">
        <v>222</v>
      </c>
      <c r="B29" s="219"/>
      <c r="C29" s="219"/>
      <c r="D29" s="220">
        <v>114772</v>
      </c>
      <c r="E29" s="221"/>
    </row>
    <row r="30" spans="1:5" ht="17.149999999999999" customHeight="1" x14ac:dyDescent="0.45">
      <c r="A30" s="219" t="s">
        <v>151</v>
      </c>
      <c r="B30" s="219"/>
      <c r="C30" s="219"/>
      <c r="D30" s="220">
        <v>109180</v>
      </c>
      <c r="E30" s="221"/>
    </row>
    <row r="31" spans="1:5" ht="17.149999999999999" customHeight="1" x14ac:dyDescent="0.45">
      <c r="A31" s="223" t="s">
        <v>223</v>
      </c>
      <c r="B31" s="223"/>
      <c r="C31" s="223"/>
      <c r="D31" s="224">
        <v>6274017</v>
      </c>
      <c r="E31" s="225"/>
    </row>
    <row r="32" spans="1:5" ht="17.149999999999999" customHeight="1" x14ac:dyDescent="0.45">
      <c r="A32" s="219" t="s">
        <v>224</v>
      </c>
      <c r="B32" s="219"/>
      <c r="C32" s="219"/>
      <c r="D32" s="220">
        <v>-4500</v>
      </c>
      <c r="E32" s="221"/>
    </row>
    <row r="33" spans="1:5" ht="17.149999999999999" customHeight="1" x14ac:dyDescent="0.45">
      <c r="A33" s="219" t="s">
        <v>225</v>
      </c>
      <c r="B33" s="219"/>
      <c r="C33" s="219"/>
      <c r="D33" s="220" t="s">
        <v>129</v>
      </c>
      <c r="E33" s="221"/>
    </row>
    <row r="34" spans="1:5" ht="17.149999999999999" customHeight="1" x14ac:dyDescent="0.45">
      <c r="A34" s="219" t="s">
        <v>226</v>
      </c>
      <c r="B34" s="219"/>
      <c r="C34" s="219"/>
      <c r="D34" s="220">
        <v>0</v>
      </c>
      <c r="E34" s="221"/>
    </row>
    <row r="35" spans="1:5" ht="17.149999999999999" customHeight="1" x14ac:dyDescent="0.45">
      <c r="A35" s="219" t="s">
        <v>227</v>
      </c>
      <c r="B35" s="219"/>
      <c r="C35" s="219"/>
      <c r="D35" s="220" t="s">
        <v>129</v>
      </c>
      <c r="E35" s="221"/>
    </row>
    <row r="36" spans="1:5" ht="17.149999999999999" customHeight="1" x14ac:dyDescent="0.45">
      <c r="A36" s="219" t="s">
        <v>228</v>
      </c>
      <c r="B36" s="219"/>
      <c r="C36" s="219"/>
      <c r="D36" s="220">
        <v>-4500</v>
      </c>
      <c r="E36" s="221"/>
    </row>
    <row r="37" spans="1:5" ht="17.149999999999999" customHeight="1" x14ac:dyDescent="0.45">
      <c r="A37" s="219" t="s">
        <v>151</v>
      </c>
      <c r="B37" s="219"/>
      <c r="C37" s="219"/>
      <c r="D37" s="220" t="s">
        <v>129</v>
      </c>
      <c r="E37" s="221"/>
    </row>
    <row r="38" spans="1:5" ht="17.149999999999999" customHeight="1" x14ac:dyDescent="0.45">
      <c r="A38" s="219" t="s">
        <v>229</v>
      </c>
      <c r="B38" s="219"/>
      <c r="C38" s="219"/>
      <c r="D38" s="220">
        <v>1796</v>
      </c>
      <c r="E38" s="221"/>
    </row>
    <row r="39" spans="1:5" ht="17.149999999999999" customHeight="1" x14ac:dyDescent="0.45">
      <c r="A39" s="219" t="s">
        <v>230</v>
      </c>
      <c r="B39" s="219"/>
      <c r="C39" s="219"/>
      <c r="D39" s="220">
        <v>1796</v>
      </c>
      <c r="E39" s="221"/>
    </row>
    <row r="40" spans="1:5" ht="17.149999999999999" customHeight="1" x14ac:dyDescent="0.45">
      <c r="A40" s="219" t="s">
        <v>151</v>
      </c>
      <c r="B40" s="219"/>
      <c r="C40" s="219"/>
      <c r="D40" s="220" t="s">
        <v>129</v>
      </c>
      <c r="E40" s="221"/>
    </row>
    <row r="41" spans="1:5" ht="17.149999999999999" customHeight="1" x14ac:dyDescent="0.45">
      <c r="A41" s="223" t="s">
        <v>128</v>
      </c>
      <c r="B41" s="223"/>
      <c r="C41" s="223"/>
      <c r="D41" s="224">
        <v>6267721</v>
      </c>
      <c r="E41" s="225"/>
    </row>
    <row r="42" spans="1:5" ht="17.149999999999999" customHeight="1" x14ac:dyDescent="0.4">
      <c r="A42" s="128"/>
      <c r="B42" s="128"/>
      <c r="C42" s="128"/>
      <c r="D42" s="128"/>
      <c r="E42" s="128"/>
    </row>
    <row r="43" spans="1:5" x14ac:dyDescent="0.4">
      <c r="A43" s="38" t="s">
        <v>684</v>
      </c>
    </row>
    <row r="44" spans="1:5" x14ac:dyDescent="0.4">
      <c r="A44" s="38" t="s">
        <v>683</v>
      </c>
    </row>
    <row r="45" spans="1:5" x14ac:dyDescent="0.4">
      <c r="A45" s="38"/>
    </row>
  </sheetData>
  <mergeCells count="75">
    <mergeCell ref="D40:E40"/>
    <mergeCell ref="D41:E41"/>
    <mergeCell ref="D37:E37"/>
    <mergeCell ref="D38:E38"/>
    <mergeCell ref="D39:E39"/>
    <mergeCell ref="A40:C40"/>
    <mergeCell ref="A41:C41"/>
    <mergeCell ref="A37:C37"/>
    <mergeCell ref="A38:C38"/>
    <mergeCell ref="A39:C39"/>
    <mergeCell ref="A34:C34"/>
    <mergeCell ref="A35:C35"/>
    <mergeCell ref="A36:C36"/>
    <mergeCell ref="D34:E34"/>
    <mergeCell ref="D35:E35"/>
    <mergeCell ref="D36:E36"/>
    <mergeCell ref="A31:C31"/>
    <mergeCell ref="A32:C32"/>
    <mergeCell ref="A33:C33"/>
    <mergeCell ref="D31:E31"/>
    <mergeCell ref="D32:E32"/>
    <mergeCell ref="D33:E33"/>
    <mergeCell ref="A28:C28"/>
    <mergeCell ref="A29:C29"/>
    <mergeCell ref="A30:C30"/>
    <mergeCell ref="D28:E28"/>
    <mergeCell ref="D29:E29"/>
    <mergeCell ref="D30:E30"/>
    <mergeCell ref="A25:C25"/>
    <mergeCell ref="A26:C26"/>
    <mergeCell ref="A27:C27"/>
    <mergeCell ref="D25:E25"/>
    <mergeCell ref="D26:E26"/>
    <mergeCell ref="D27:E27"/>
    <mergeCell ref="A22:C22"/>
    <mergeCell ref="A23:C23"/>
    <mergeCell ref="A24:C24"/>
    <mergeCell ref="D22:E22"/>
    <mergeCell ref="D23:E23"/>
    <mergeCell ref="D24:E24"/>
    <mergeCell ref="A19:C19"/>
    <mergeCell ref="A20:C20"/>
    <mergeCell ref="A21:C21"/>
    <mergeCell ref="D19:E19"/>
    <mergeCell ref="D20:E20"/>
    <mergeCell ref="D21:E21"/>
    <mergeCell ref="A16:C16"/>
    <mergeCell ref="A17:C17"/>
    <mergeCell ref="A18:C18"/>
    <mergeCell ref="D16:E16"/>
    <mergeCell ref="D17:E17"/>
    <mergeCell ref="D18:E18"/>
    <mergeCell ref="A13:C13"/>
    <mergeCell ref="A14:C14"/>
    <mergeCell ref="A15:C15"/>
    <mergeCell ref="D13:E13"/>
    <mergeCell ref="D14:E14"/>
    <mergeCell ref="D15:E15"/>
    <mergeCell ref="A10:C10"/>
    <mergeCell ref="A11:C11"/>
    <mergeCell ref="A12:C12"/>
    <mergeCell ref="D10:E10"/>
    <mergeCell ref="D11:E11"/>
    <mergeCell ref="D12:E12"/>
    <mergeCell ref="A7:C7"/>
    <mergeCell ref="A8:C8"/>
    <mergeCell ref="A9:C9"/>
    <mergeCell ref="D7:E7"/>
    <mergeCell ref="D8:E8"/>
    <mergeCell ref="D9:E9"/>
    <mergeCell ref="A2:E2"/>
    <mergeCell ref="A3:E3"/>
    <mergeCell ref="A4:E4"/>
    <mergeCell ref="A6:C6"/>
    <mergeCell ref="D6:E6"/>
  </mergeCells>
  <phoneticPr fontId="2"/>
  <printOptions horizontalCentered="1"/>
  <pageMargins left="0.3888888888888889" right="0.3888888888888889" top="0.3888888888888889" bottom="0.3888888888888889" header="0.19444444444444445" footer="0.19444444444444445"/>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8"/>
  <sheetViews>
    <sheetView workbookViewId="0">
      <selection activeCell="B7" sqref="B7:E7"/>
    </sheetView>
  </sheetViews>
  <sheetFormatPr defaultColWidth="8.86328125" defaultRowHeight="11" x14ac:dyDescent="0.4"/>
  <cols>
    <col min="1" max="1" width="30.86328125" style="13" customWidth="1"/>
    <col min="2" max="6" width="19.86328125" style="13" customWidth="1"/>
    <col min="7" max="16384" width="8.86328125" style="13"/>
  </cols>
  <sheetData>
    <row r="1" spans="1:6" ht="21.25" x14ac:dyDescent="0.65">
      <c r="A1" s="12" t="s">
        <v>333</v>
      </c>
    </row>
    <row r="2" spans="1:6" ht="13.25" x14ac:dyDescent="0.45">
      <c r="A2" s="14"/>
    </row>
    <row r="3" spans="1:6" ht="13.25" x14ac:dyDescent="0.45">
      <c r="A3" s="14"/>
    </row>
    <row r="4" spans="1:6" ht="13.25" x14ac:dyDescent="0.45">
      <c r="F4" s="16" t="s">
        <v>682</v>
      </c>
    </row>
    <row r="5" spans="1:6" ht="22.5" customHeight="1" x14ac:dyDescent="0.4">
      <c r="A5" s="260" t="s">
        <v>64</v>
      </c>
      <c r="B5" s="260" t="s">
        <v>65</v>
      </c>
      <c r="C5" s="260"/>
      <c r="D5" s="260" t="s">
        <v>66</v>
      </c>
      <c r="E5" s="260"/>
      <c r="F5" s="261" t="s">
        <v>67</v>
      </c>
    </row>
    <row r="6" spans="1:6" ht="22.5" customHeight="1" x14ac:dyDescent="0.4">
      <c r="A6" s="260"/>
      <c r="B6" s="17" t="s">
        <v>68</v>
      </c>
      <c r="C6" s="18" t="s">
        <v>69</v>
      </c>
      <c r="D6" s="17" t="s">
        <v>68</v>
      </c>
      <c r="E6" s="18" t="s">
        <v>69</v>
      </c>
      <c r="F6" s="260"/>
    </row>
    <row r="7" spans="1:6" ht="18" customHeight="1" x14ac:dyDescent="0.4">
      <c r="A7" s="24" t="s">
        <v>509</v>
      </c>
      <c r="B7" s="107">
        <v>27646</v>
      </c>
      <c r="C7" s="107">
        <v>0</v>
      </c>
      <c r="D7" s="107">
        <v>5124</v>
      </c>
      <c r="E7" s="107">
        <v>0</v>
      </c>
      <c r="F7" s="92"/>
    </row>
    <row r="8" spans="1:6" ht="18" customHeight="1" x14ac:dyDescent="0.4">
      <c r="A8" s="22" t="s">
        <v>42</v>
      </c>
      <c r="B8" s="107">
        <f>SUM(B7)</f>
        <v>27646</v>
      </c>
      <c r="C8" s="107">
        <f t="shared" ref="C8:E8" si="0">SUM(C7)</f>
        <v>0</v>
      </c>
      <c r="D8" s="107">
        <f t="shared" si="0"/>
        <v>5124</v>
      </c>
      <c r="E8" s="107">
        <f t="shared" si="0"/>
        <v>0</v>
      </c>
      <c r="F8" s="92"/>
    </row>
  </sheetData>
  <mergeCells count="4">
    <mergeCell ref="A5:A6"/>
    <mergeCell ref="B5:C5"/>
    <mergeCell ref="D5:E5"/>
    <mergeCell ref="F5:F6"/>
  </mergeCells>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F36"/>
  <sheetViews>
    <sheetView topLeftCell="A8" workbookViewId="0">
      <selection activeCell="C35" sqref="C35"/>
    </sheetView>
  </sheetViews>
  <sheetFormatPr defaultColWidth="8.86328125" defaultRowHeight="11" x14ac:dyDescent="0.4"/>
  <cols>
    <col min="1" max="1" width="46.6328125" style="13" bestFit="1" customWidth="1"/>
    <col min="2" max="3" width="23.86328125" style="13" customWidth="1"/>
    <col min="4" max="16384" width="8.86328125" style="13"/>
  </cols>
  <sheetData>
    <row r="1" spans="1:3" ht="21.25" x14ac:dyDescent="0.65">
      <c r="A1" s="12" t="s">
        <v>334</v>
      </c>
    </row>
    <row r="2" spans="1:3" ht="13.25" x14ac:dyDescent="0.45">
      <c r="A2" s="14"/>
    </row>
    <row r="3" spans="1:3" ht="13.25" x14ac:dyDescent="0.45">
      <c r="A3" s="14"/>
    </row>
    <row r="4" spans="1:3" ht="13.25" x14ac:dyDescent="0.45">
      <c r="C4" s="16" t="s">
        <v>682</v>
      </c>
    </row>
    <row r="5" spans="1:3" ht="22.5" customHeight="1" x14ac:dyDescent="0.4">
      <c r="A5" s="77" t="s">
        <v>64</v>
      </c>
      <c r="B5" s="77" t="s">
        <v>68</v>
      </c>
      <c r="C5" s="77" t="s">
        <v>70</v>
      </c>
    </row>
    <row r="6" spans="1:3" ht="17.899999999999999" customHeight="1" x14ac:dyDescent="0.4">
      <c r="A6" s="79" t="s">
        <v>71</v>
      </c>
      <c r="B6" s="80"/>
      <c r="C6" s="80"/>
    </row>
    <row r="7" spans="1:3" ht="17.899999999999999" customHeight="1" x14ac:dyDescent="0.4">
      <c r="A7" s="93" t="s">
        <v>510</v>
      </c>
      <c r="B7" s="80">
        <v>579</v>
      </c>
      <c r="C7" s="80">
        <v>83</v>
      </c>
    </row>
    <row r="8" spans="1:3" ht="17.899999999999999" customHeight="1" x14ac:dyDescent="0.4">
      <c r="A8" s="93" t="s">
        <v>511</v>
      </c>
      <c r="B8" s="80">
        <v>2456</v>
      </c>
      <c r="C8" s="80">
        <v>351</v>
      </c>
    </row>
    <row r="9" spans="1:3" ht="17.899999999999999" customHeight="1" thickBot="1" x14ac:dyDescent="0.55000000000000004">
      <c r="A9" s="94" t="s">
        <v>72</v>
      </c>
      <c r="B9" s="95">
        <f>SUM(B7:B8)</f>
        <v>3035</v>
      </c>
      <c r="C9" s="95">
        <f>SUM(C7:C8)</f>
        <v>434</v>
      </c>
    </row>
    <row r="10" spans="1:3" ht="25.5" customHeight="1" thickTop="1" x14ac:dyDescent="0.4">
      <c r="A10" s="96" t="s">
        <v>545</v>
      </c>
      <c r="B10" s="80"/>
      <c r="C10" s="80"/>
    </row>
    <row r="11" spans="1:3" ht="17.899999999999999" customHeight="1" x14ac:dyDescent="0.4">
      <c r="A11" s="103" t="s">
        <v>546</v>
      </c>
      <c r="B11" s="80"/>
      <c r="C11" s="80"/>
    </row>
    <row r="12" spans="1:3" ht="17.899999999999999" customHeight="1" x14ac:dyDescent="0.4">
      <c r="A12" s="112" t="s">
        <v>547</v>
      </c>
      <c r="B12" s="80">
        <v>10016</v>
      </c>
      <c r="C12" s="80">
        <v>1430</v>
      </c>
    </row>
    <row r="13" spans="1:3" ht="17.899999999999999" customHeight="1" x14ac:dyDescent="0.4">
      <c r="A13" s="112" t="s">
        <v>548</v>
      </c>
      <c r="B13" s="80">
        <v>100</v>
      </c>
      <c r="C13" s="80">
        <v>14</v>
      </c>
    </row>
    <row r="14" spans="1:3" ht="17.899999999999999" customHeight="1" x14ac:dyDescent="0.4">
      <c r="A14" s="112" t="s">
        <v>549</v>
      </c>
      <c r="B14" s="80">
        <v>8959</v>
      </c>
      <c r="C14" s="80">
        <v>1279</v>
      </c>
    </row>
    <row r="15" spans="1:3" ht="17.899999999999999" customHeight="1" x14ac:dyDescent="0.4">
      <c r="A15" s="112" t="s">
        <v>550</v>
      </c>
      <c r="B15" s="80">
        <v>1227</v>
      </c>
      <c r="C15" s="80">
        <v>175</v>
      </c>
    </row>
    <row r="16" spans="1:3" ht="17.899999999999999" customHeight="1" x14ac:dyDescent="0.4">
      <c r="A16" s="112" t="s">
        <v>516</v>
      </c>
      <c r="B16" s="80">
        <v>6357</v>
      </c>
      <c r="C16" s="80">
        <v>908</v>
      </c>
    </row>
    <row r="17" spans="1:6" ht="17.899999999999999" customHeight="1" x14ac:dyDescent="0.4">
      <c r="A17" s="79" t="s">
        <v>551</v>
      </c>
      <c r="B17" s="80"/>
      <c r="C17" s="80"/>
      <c r="E17" s="111"/>
    </row>
    <row r="18" spans="1:6" ht="17.899999999999999" customHeight="1" x14ac:dyDescent="0.4">
      <c r="A18" s="112" t="s">
        <v>552</v>
      </c>
      <c r="B18" s="80">
        <v>58907</v>
      </c>
      <c r="C18" s="80">
        <v>9083</v>
      </c>
    </row>
    <row r="19" spans="1:6" ht="17.899999999999999" customHeight="1" x14ac:dyDescent="0.4">
      <c r="A19" s="79" t="s">
        <v>553</v>
      </c>
      <c r="B19" s="80"/>
      <c r="C19" s="80"/>
      <c r="E19" s="111"/>
    </row>
    <row r="20" spans="1:6" ht="17.899999999999999" customHeight="1" x14ac:dyDescent="0.4">
      <c r="A20" s="112" t="s">
        <v>554</v>
      </c>
      <c r="B20" s="80">
        <v>5493</v>
      </c>
      <c r="C20" s="80">
        <v>1026</v>
      </c>
    </row>
    <row r="21" spans="1:6" ht="17.899999999999999" customHeight="1" x14ac:dyDescent="0.4">
      <c r="A21" s="79" t="s">
        <v>555</v>
      </c>
      <c r="B21" s="80"/>
      <c r="C21" s="80"/>
      <c r="E21" s="111"/>
    </row>
    <row r="22" spans="1:6" ht="17.899999999999999" customHeight="1" x14ac:dyDescent="0.4">
      <c r="A22" s="112" t="s">
        <v>556</v>
      </c>
      <c r="B22" s="80">
        <v>1526</v>
      </c>
      <c r="C22" s="80">
        <v>123</v>
      </c>
    </row>
    <row r="23" spans="1:6" ht="17.899999999999999" customHeight="1" x14ac:dyDescent="0.4">
      <c r="A23" s="79" t="s">
        <v>558</v>
      </c>
      <c r="B23" s="80"/>
      <c r="C23" s="80"/>
    </row>
    <row r="24" spans="1:6" ht="17.899999999999999" customHeight="1" x14ac:dyDescent="0.4">
      <c r="A24" s="79" t="s">
        <v>546</v>
      </c>
      <c r="B24" s="80"/>
      <c r="C24" s="80"/>
    </row>
    <row r="25" spans="1:6" ht="17.899999999999999" customHeight="1" x14ac:dyDescent="0.4">
      <c r="A25" s="112" t="s">
        <v>518</v>
      </c>
      <c r="B25" s="80">
        <v>10040</v>
      </c>
      <c r="C25" s="80">
        <v>1434</v>
      </c>
    </row>
    <row r="26" spans="1:6" ht="17.899999999999999" customHeight="1" x14ac:dyDescent="0.4">
      <c r="A26" s="112" t="s">
        <v>519</v>
      </c>
      <c r="B26" s="80">
        <v>295</v>
      </c>
      <c r="C26" s="80">
        <v>42</v>
      </c>
    </row>
    <row r="27" spans="1:6" ht="17.899999999999999" customHeight="1" x14ac:dyDescent="0.4">
      <c r="A27" s="97" t="s">
        <v>557</v>
      </c>
      <c r="B27" s="98"/>
      <c r="C27" s="98"/>
      <c r="E27" s="111"/>
    </row>
    <row r="28" spans="1:6" ht="17.899999999999999" customHeight="1" x14ac:dyDescent="0.4">
      <c r="A28" s="113" t="s">
        <v>559</v>
      </c>
      <c r="B28" s="98">
        <v>133</v>
      </c>
      <c r="C28" s="98">
        <v>6</v>
      </c>
    </row>
    <row r="29" spans="1:6" ht="17.899999999999999" customHeight="1" x14ac:dyDescent="0.4">
      <c r="A29" s="79" t="s">
        <v>568</v>
      </c>
      <c r="B29" s="91"/>
      <c r="C29" s="91"/>
      <c r="E29" s="133"/>
      <c r="F29" s="133"/>
    </row>
    <row r="30" spans="1:6" ht="17.899999999999999" customHeight="1" x14ac:dyDescent="0.4">
      <c r="A30" s="93"/>
      <c r="B30" s="91">
        <v>705</v>
      </c>
      <c r="C30" s="91">
        <v>0</v>
      </c>
      <c r="E30" s="133"/>
      <c r="F30" s="133"/>
    </row>
    <row r="31" spans="1:6" ht="17.899999999999999" customHeight="1" x14ac:dyDescent="0.4">
      <c r="A31" s="79" t="s">
        <v>461</v>
      </c>
      <c r="B31" s="91"/>
      <c r="C31" s="91"/>
      <c r="E31" s="133"/>
      <c r="F31" s="133"/>
    </row>
    <row r="32" spans="1:6" ht="17.899999999999999" customHeight="1" x14ac:dyDescent="0.4">
      <c r="A32" s="93"/>
      <c r="B32" s="91">
        <v>7360</v>
      </c>
      <c r="C32" s="91">
        <v>0</v>
      </c>
      <c r="E32" s="133"/>
      <c r="F32" s="133"/>
    </row>
    <row r="33" spans="1:6" ht="17.899999999999999" customHeight="1" x14ac:dyDescent="0.4">
      <c r="A33" s="79" t="s">
        <v>570</v>
      </c>
      <c r="B33" s="91"/>
      <c r="C33" s="91"/>
      <c r="E33" s="133"/>
      <c r="F33" s="133"/>
    </row>
    <row r="34" spans="1:6" ht="17.899999999999999" customHeight="1" x14ac:dyDescent="0.4">
      <c r="A34" s="93"/>
      <c r="B34" s="91">
        <v>1103</v>
      </c>
      <c r="C34" s="91">
        <v>0</v>
      </c>
      <c r="E34" s="133"/>
      <c r="F34" s="133"/>
    </row>
    <row r="35" spans="1:6" ht="17.899999999999999" customHeight="1" thickBot="1" x14ac:dyDescent="0.55000000000000004">
      <c r="A35" s="94" t="s">
        <v>72</v>
      </c>
      <c r="B35" s="95">
        <f>SUM(B12:B34)-1</f>
        <v>112220</v>
      </c>
      <c r="C35" s="95">
        <f>SUM(C12:C28)+1</f>
        <v>15521</v>
      </c>
    </row>
    <row r="36" spans="1:6" ht="17.899999999999999" customHeight="1" thickTop="1" x14ac:dyDescent="0.4">
      <c r="A36" s="81" t="s">
        <v>42</v>
      </c>
      <c r="B36" s="80">
        <f>B9+B35</f>
        <v>115255</v>
      </c>
      <c r="C36" s="80">
        <f>C9+C35</f>
        <v>15955</v>
      </c>
    </row>
  </sheetData>
  <phoneticPr fontId="2"/>
  <printOptions horizontalCentered="1"/>
  <pageMargins left="0.39370078740157483" right="0.39370078740157483" top="0.59055118110236227" bottom="0.39370078740157483" header="0.19685039370078741" footer="0.19685039370078741"/>
  <pageSetup paperSize="9" scale="81" orientation="landscape" r:id="rId1"/>
  <headerFooter>
    <oddHeader xml:space="preserve">&amp;R&amp;9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F39"/>
  <sheetViews>
    <sheetView topLeftCell="A12" workbookViewId="0">
      <selection activeCell="B37" sqref="B37:C37"/>
    </sheetView>
  </sheetViews>
  <sheetFormatPr defaultColWidth="8.86328125" defaultRowHeight="11" x14ac:dyDescent="0.4"/>
  <cols>
    <col min="1" max="1" width="46.6328125" style="13" bestFit="1" customWidth="1"/>
    <col min="2" max="3" width="23.86328125" style="13" customWidth="1"/>
    <col min="4" max="4" width="8.86328125" style="13"/>
    <col min="5" max="5" width="8.86328125" style="133"/>
    <col min="6" max="16384" width="8.86328125" style="13"/>
  </cols>
  <sheetData>
    <row r="1" spans="1:6" ht="21.25" x14ac:dyDescent="0.65">
      <c r="A1" s="12" t="s">
        <v>335</v>
      </c>
    </row>
    <row r="2" spans="1:6" ht="13.25" x14ac:dyDescent="0.45">
      <c r="A2" s="14"/>
    </row>
    <row r="3" spans="1:6" ht="13.25" x14ac:dyDescent="0.45">
      <c r="A3" s="14"/>
    </row>
    <row r="4" spans="1:6" ht="13.25" x14ac:dyDescent="0.45">
      <c r="C4" s="16" t="s">
        <v>682</v>
      </c>
    </row>
    <row r="5" spans="1:6" ht="22.5" customHeight="1" x14ac:dyDescent="0.4">
      <c r="A5" s="77" t="s">
        <v>64</v>
      </c>
      <c r="B5" s="77" t="s">
        <v>68</v>
      </c>
      <c r="C5" s="77" t="s">
        <v>70</v>
      </c>
    </row>
    <row r="6" spans="1:6" ht="17.899999999999999" customHeight="1" x14ac:dyDescent="0.4">
      <c r="A6" s="79" t="s">
        <v>71</v>
      </c>
      <c r="B6" s="91"/>
      <c r="C6" s="91"/>
    </row>
    <row r="7" spans="1:6" ht="17.899999999999999" customHeight="1" x14ac:dyDescent="0.4">
      <c r="A7" s="93" t="s">
        <v>520</v>
      </c>
      <c r="B7" s="91">
        <v>396</v>
      </c>
      <c r="C7" s="91">
        <v>57</v>
      </c>
      <c r="F7" s="133"/>
    </row>
    <row r="8" spans="1:6" ht="17.899999999999999" customHeight="1" x14ac:dyDescent="0.4">
      <c r="A8" s="79"/>
      <c r="B8" s="91"/>
      <c r="C8" s="91"/>
      <c r="F8" s="133"/>
    </row>
    <row r="9" spans="1:6" ht="17.899999999999999" customHeight="1" thickBot="1" x14ac:dyDescent="0.55000000000000004">
      <c r="A9" s="94" t="s">
        <v>72</v>
      </c>
      <c r="B9" s="142">
        <f>SUM(B7:B8)</f>
        <v>396</v>
      </c>
      <c r="C9" s="142">
        <f>SUM(C7:C8)</f>
        <v>57</v>
      </c>
      <c r="F9" s="133"/>
    </row>
    <row r="10" spans="1:6" ht="22.75" thickTop="1" x14ac:dyDescent="0.4">
      <c r="A10" s="96" t="s">
        <v>545</v>
      </c>
      <c r="B10" s="91"/>
      <c r="C10" s="91"/>
      <c r="F10" s="133"/>
    </row>
    <row r="11" spans="1:6" ht="17.899999999999999" customHeight="1" x14ac:dyDescent="0.4">
      <c r="A11" s="79" t="s">
        <v>560</v>
      </c>
      <c r="B11" s="91"/>
      <c r="C11" s="91"/>
      <c r="F11" s="133"/>
    </row>
    <row r="12" spans="1:6" ht="17.899999999999999" customHeight="1" x14ac:dyDescent="0.4">
      <c r="A12" s="93" t="s">
        <v>512</v>
      </c>
      <c r="B12" s="91">
        <v>7872</v>
      </c>
      <c r="C12" s="91">
        <v>1124</v>
      </c>
      <c r="F12" s="133"/>
    </row>
    <row r="13" spans="1:6" ht="17.899999999999999" customHeight="1" x14ac:dyDescent="0.4">
      <c r="A13" s="93" t="s">
        <v>513</v>
      </c>
      <c r="B13" s="91">
        <v>100</v>
      </c>
      <c r="C13" s="91">
        <v>14</v>
      </c>
      <c r="F13" s="133"/>
    </row>
    <row r="14" spans="1:6" ht="17.899999999999999" customHeight="1" x14ac:dyDescent="0.4">
      <c r="A14" s="93" t="s">
        <v>514</v>
      </c>
      <c r="B14" s="91">
        <v>5106</v>
      </c>
      <c r="C14" s="91">
        <v>729</v>
      </c>
      <c r="F14" s="133"/>
    </row>
    <row r="15" spans="1:6" ht="17.899999999999999" customHeight="1" x14ac:dyDescent="0.4">
      <c r="A15" s="93" t="s">
        <v>515</v>
      </c>
      <c r="B15" s="91">
        <v>684</v>
      </c>
      <c r="C15" s="91">
        <v>98</v>
      </c>
      <c r="F15" s="133"/>
    </row>
    <row r="16" spans="1:6" ht="17.899999999999999" customHeight="1" x14ac:dyDescent="0.4">
      <c r="A16" s="93" t="s">
        <v>814</v>
      </c>
      <c r="B16" s="91">
        <v>27</v>
      </c>
      <c r="C16" s="91">
        <v>4</v>
      </c>
      <c r="F16" s="133"/>
    </row>
    <row r="17" spans="1:6" ht="17.899999999999999" customHeight="1" x14ac:dyDescent="0.4">
      <c r="A17" s="93" t="s">
        <v>619</v>
      </c>
      <c r="B17" s="91">
        <v>98</v>
      </c>
      <c r="C17" s="91">
        <v>14</v>
      </c>
      <c r="F17" s="133"/>
    </row>
    <row r="18" spans="1:6" ht="17.899999999999999" customHeight="1" x14ac:dyDescent="0.4">
      <c r="A18" s="79" t="s">
        <v>561</v>
      </c>
      <c r="B18" s="91"/>
      <c r="C18" s="91"/>
      <c r="F18" s="133"/>
    </row>
    <row r="19" spans="1:6" ht="17.899999999999999" customHeight="1" x14ac:dyDescent="0.4">
      <c r="A19" s="93" t="s">
        <v>562</v>
      </c>
      <c r="B19" s="91">
        <v>26314</v>
      </c>
      <c r="C19" s="91">
        <v>4058</v>
      </c>
      <c r="F19" s="133"/>
    </row>
    <row r="20" spans="1:6" ht="17.899999999999999" customHeight="1" x14ac:dyDescent="0.4">
      <c r="A20" s="79" t="s">
        <v>553</v>
      </c>
      <c r="B20" s="91"/>
      <c r="C20" s="91"/>
      <c r="F20" s="133"/>
    </row>
    <row r="21" spans="1:6" ht="17.899999999999999" customHeight="1" x14ac:dyDescent="0.4">
      <c r="A21" s="93" t="s">
        <v>563</v>
      </c>
      <c r="B21" s="91">
        <v>2777</v>
      </c>
      <c r="C21" s="91">
        <v>519</v>
      </c>
      <c r="F21" s="133"/>
    </row>
    <row r="22" spans="1:6" ht="17.899999999999999" customHeight="1" x14ac:dyDescent="0.4">
      <c r="A22" s="79" t="s">
        <v>564</v>
      </c>
      <c r="B22" s="91"/>
      <c r="C22" s="91"/>
      <c r="F22" s="133"/>
    </row>
    <row r="23" spans="1:6" ht="17.899999999999999" customHeight="1" x14ac:dyDescent="0.4">
      <c r="A23" s="93" t="s">
        <v>565</v>
      </c>
      <c r="B23" s="91">
        <v>817</v>
      </c>
      <c r="C23" s="91">
        <v>66</v>
      </c>
      <c r="F23" s="133"/>
    </row>
    <row r="24" spans="1:6" ht="17.899999999999999" customHeight="1" x14ac:dyDescent="0.4">
      <c r="A24" s="79" t="s">
        <v>566</v>
      </c>
      <c r="B24" s="91"/>
      <c r="C24" s="91"/>
      <c r="F24" s="133"/>
    </row>
    <row r="25" spans="1:6" ht="17.899999999999999" customHeight="1" x14ac:dyDescent="0.4">
      <c r="A25" s="93" t="s">
        <v>905</v>
      </c>
      <c r="B25" s="91">
        <v>3885</v>
      </c>
      <c r="C25" s="91">
        <v>190</v>
      </c>
      <c r="F25" s="133"/>
    </row>
    <row r="26" spans="1:6" ht="17.899999999999999" customHeight="1" x14ac:dyDescent="0.4">
      <c r="A26" s="79" t="s">
        <v>558</v>
      </c>
      <c r="B26" s="91"/>
      <c r="C26" s="91"/>
      <c r="F26" s="133"/>
    </row>
    <row r="27" spans="1:6" ht="17.899999999999999" customHeight="1" x14ac:dyDescent="0.4">
      <c r="A27" s="79" t="s">
        <v>612</v>
      </c>
      <c r="B27" s="91"/>
      <c r="C27" s="91"/>
      <c r="F27" s="133"/>
    </row>
    <row r="28" spans="1:6" ht="17.899999999999999" customHeight="1" x14ac:dyDescent="0.4">
      <c r="A28" s="79" t="s">
        <v>620</v>
      </c>
      <c r="B28" s="91">
        <v>86</v>
      </c>
      <c r="C28" s="91">
        <v>12</v>
      </c>
      <c r="F28" s="133"/>
    </row>
    <row r="29" spans="1:6" ht="17.899999999999999" customHeight="1" x14ac:dyDescent="0.4">
      <c r="A29" s="79" t="s">
        <v>876</v>
      </c>
      <c r="B29" s="91">
        <v>2</v>
      </c>
      <c r="C29" s="91">
        <v>0</v>
      </c>
      <c r="F29" s="133"/>
    </row>
    <row r="30" spans="1:6" ht="17.899999999999999" customHeight="1" x14ac:dyDescent="0.4">
      <c r="A30" s="79" t="s">
        <v>566</v>
      </c>
      <c r="B30" s="91"/>
      <c r="C30" s="91"/>
      <c r="F30" s="133"/>
    </row>
    <row r="31" spans="1:6" ht="17.899999999999999" customHeight="1" x14ac:dyDescent="0.4">
      <c r="A31" s="93" t="s">
        <v>567</v>
      </c>
      <c r="B31" s="91">
        <v>5147</v>
      </c>
      <c r="C31" s="91">
        <v>252</v>
      </c>
      <c r="F31" s="133"/>
    </row>
    <row r="32" spans="1:6" ht="17.899999999999999" customHeight="1" x14ac:dyDescent="0.4">
      <c r="A32" s="79" t="s">
        <v>568</v>
      </c>
      <c r="B32" s="91"/>
      <c r="C32" s="91"/>
      <c r="F32" s="133"/>
    </row>
    <row r="33" spans="1:6" ht="17.899999999999999" customHeight="1" x14ac:dyDescent="0.4">
      <c r="A33" s="93" t="s">
        <v>569</v>
      </c>
      <c r="B33" s="91">
        <f>129607-12518</f>
        <v>117089</v>
      </c>
      <c r="C33" s="91">
        <v>0</v>
      </c>
      <c r="F33" s="133"/>
    </row>
    <row r="34" spans="1:6" ht="17.899999999999999" customHeight="1" x14ac:dyDescent="0.4">
      <c r="A34" s="79" t="s">
        <v>461</v>
      </c>
      <c r="B34" s="91"/>
      <c r="C34" s="91"/>
      <c r="F34" s="133"/>
    </row>
    <row r="35" spans="1:6" ht="17.899999999999999" customHeight="1" x14ac:dyDescent="0.4">
      <c r="A35" s="93" t="s">
        <v>569</v>
      </c>
      <c r="B35" s="91">
        <v>46603</v>
      </c>
      <c r="C35" s="91">
        <v>0</v>
      </c>
      <c r="F35" s="133"/>
    </row>
    <row r="36" spans="1:6" ht="17.899999999999999" customHeight="1" x14ac:dyDescent="0.4">
      <c r="A36" s="79" t="s">
        <v>570</v>
      </c>
      <c r="B36" s="91"/>
      <c r="C36" s="91"/>
      <c r="F36" s="133"/>
    </row>
    <row r="37" spans="1:6" ht="17.899999999999999" customHeight="1" x14ac:dyDescent="0.4">
      <c r="A37" s="93" t="s">
        <v>569</v>
      </c>
      <c r="B37" s="91">
        <v>33645</v>
      </c>
      <c r="C37" s="91">
        <v>0</v>
      </c>
      <c r="F37" s="133"/>
    </row>
    <row r="38" spans="1:6" ht="17.899999999999999" customHeight="1" thickBot="1" x14ac:dyDescent="0.55000000000000004">
      <c r="A38" s="94" t="s">
        <v>72</v>
      </c>
      <c r="B38" s="95">
        <f>SUM(B12:B37)+1</f>
        <v>250253</v>
      </c>
      <c r="C38" s="95">
        <f>SUM(C12:C37)-1</f>
        <v>7079</v>
      </c>
    </row>
    <row r="39" spans="1:6" ht="17.899999999999999" customHeight="1" thickTop="1" x14ac:dyDescent="0.4">
      <c r="A39" s="81" t="s">
        <v>42</v>
      </c>
      <c r="B39" s="80">
        <f>B9+B38</f>
        <v>250649</v>
      </c>
      <c r="C39" s="80">
        <f>C9+C38</f>
        <v>7136</v>
      </c>
    </row>
  </sheetData>
  <phoneticPr fontId="2"/>
  <printOptions horizontalCentered="1"/>
  <pageMargins left="0.39370078740157483" right="0.39370078740157483" top="0.39370078740157483" bottom="0.39370078740157483" header="0.19685039370078741" footer="0.19685039370078741"/>
  <pageSetup paperSize="9" scale="91" orientation="landscape" r:id="rId1"/>
  <headerFooter>
    <oddHeader xml:space="preserve">&amp;R&amp;9
</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K24"/>
  <sheetViews>
    <sheetView workbookViewId="0"/>
  </sheetViews>
  <sheetFormatPr defaultColWidth="8.86328125" defaultRowHeight="11" x14ac:dyDescent="0.4"/>
  <cols>
    <col min="1" max="1" width="26.2265625" style="13" customWidth="1"/>
    <col min="2" max="2" width="14.86328125" style="13" customWidth="1"/>
    <col min="3" max="3" width="16.86328125" style="13" customWidth="1"/>
    <col min="4" max="11" width="14.86328125" style="13" customWidth="1"/>
    <col min="12" max="16384" width="8.86328125" style="13"/>
  </cols>
  <sheetData>
    <row r="1" spans="1:11" ht="21.25" x14ac:dyDescent="0.65">
      <c r="A1" s="12" t="s">
        <v>336</v>
      </c>
    </row>
    <row r="2" spans="1:11" ht="13.25" x14ac:dyDescent="0.45">
      <c r="A2" s="14"/>
    </row>
    <row r="3" spans="1:11" ht="13.25" x14ac:dyDescent="0.45">
      <c r="A3" s="14"/>
    </row>
    <row r="4" spans="1:11" ht="13.25" x14ac:dyDescent="0.45">
      <c r="K4" s="16" t="s">
        <v>682</v>
      </c>
    </row>
    <row r="5" spans="1:11" ht="22.5" customHeight="1" x14ac:dyDescent="0.4">
      <c r="A5" s="260" t="s">
        <v>57</v>
      </c>
      <c r="B5" s="264" t="s">
        <v>75</v>
      </c>
      <c r="C5" s="30"/>
      <c r="D5" s="260" t="s">
        <v>76</v>
      </c>
      <c r="E5" s="261" t="s">
        <v>77</v>
      </c>
      <c r="F5" s="261" t="s">
        <v>78</v>
      </c>
      <c r="G5" s="262" t="s">
        <v>906</v>
      </c>
      <c r="H5" s="264" t="s">
        <v>79</v>
      </c>
      <c r="I5" s="31"/>
      <c r="J5" s="32"/>
      <c r="K5" s="260" t="s">
        <v>61</v>
      </c>
    </row>
    <row r="6" spans="1:11" ht="22.5" customHeight="1" x14ac:dyDescent="0.4">
      <c r="A6" s="260"/>
      <c r="B6" s="260"/>
      <c r="C6" s="33" t="s">
        <v>80</v>
      </c>
      <c r="D6" s="260"/>
      <c r="E6" s="261"/>
      <c r="F6" s="260"/>
      <c r="G6" s="288"/>
      <c r="H6" s="260"/>
      <c r="I6" s="17" t="s">
        <v>81</v>
      </c>
      <c r="J6" s="17" t="s">
        <v>82</v>
      </c>
      <c r="K6" s="260"/>
    </row>
    <row r="7" spans="1:11" ht="21" customHeight="1" x14ac:dyDescent="0.4">
      <c r="A7" s="24" t="s">
        <v>83</v>
      </c>
      <c r="B7" s="107"/>
      <c r="C7" s="117"/>
      <c r="D7" s="107"/>
      <c r="E7" s="107"/>
      <c r="F7" s="107"/>
      <c r="G7" s="107"/>
      <c r="H7" s="107"/>
      <c r="I7" s="107"/>
      <c r="J7" s="107"/>
      <c r="K7" s="107"/>
    </row>
    <row r="8" spans="1:11" ht="21" customHeight="1" x14ac:dyDescent="0.4">
      <c r="A8" s="24" t="s">
        <v>689</v>
      </c>
      <c r="B8" s="107">
        <f>SUM(D8:K8)</f>
        <v>95433</v>
      </c>
      <c r="C8" s="117">
        <v>36714</v>
      </c>
      <c r="D8" s="107">
        <v>95433</v>
      </c>
      <c r="E8" s="107">
        <v>0</v>
      </c>
      <c r="F8" s="107">
        <v>0</v>
      </c>
      <c r="G8" s="107">
        <v>0</v>
      </c>
      <c r="H8" s="107">
        <v>0</v>
      </c>
      <c r="I8" s="107">
        <v>0</v>
      </c>
      <c r="J8" s="107">
        <v>0</v>
      </c>
      <c r="K8" s="107">
        <v>0</v>
      </c>
    </row>
    <row r="9" spans="1:11" ht="21" customHeight="1" x14ac:dyDescent="0.4">
      <c r="A9" s="24" t="s">
        <v>690</v>
      </c>
      <c r="B9" s="107">
        <f t="shared" ref="B9:B17" si="0">SUM(D9:K9)</f>
        <v>0</v>
      </c>
      <c r="C9" s="117">
        <v>0</v>
      </c>
      <c r="D9" s="107">
        <v>0</v>
      </c>
      <c r="E9" s="107">
        <v>0</v>
      </c>
      <c r="F9" s="107">
        <v>0</v>
      </c>
      <c r="G9" s="107">
        <v>0</v>
      </c>
      <c r="H9" s="107">
        <v>0</v>
      </c>
      <c r="I9" s="107">
        <v>0</v>
      </c>
      <c r="J9" s="107">
        <v>0</v>
      </c>
      <c r="K9" s="107">
        <v>0</v>
      </c>
    </row>
    <row r="10" spans="1:11" ht="21" customHeight="1" x14ac:dyDescent="0.4">
      <c r="A10" s="24" t="s">
        <v>691</v>
      </c>
      <c r="B10" s="107">
        <f t="shared" si="0"/>
        <v>0</v>
      </c>
      <c r="C10" s="117">
        <v>0</v>
      </c>
      <c r="D10" s="107">
        <v>0</v>
      </c>
      <c r="E10" s="107">
        <v>0</v>
      </c>
      <c r="F10" s="107">
        <v>0</v>
      </c>
      <c r="G10" s="107">
        <v>0</v>
      </c>
      <c r="H10" s="107">
        <v>0</v>
      </c>
      <c r="I10" s="107">
        <v>0</v>
      </c>
      <c r="J10" s="107">
        <v>0</v>
      </c>
      <c r="K10" s="107">
        <v>0</v>
      </c>
    </row>
    <row r="11" spans="1:11" ht="21" customHeight="1" x14ac:dyDescent="0.4">
      <c r="A11" s="24" t="s">
        <v>692</v>
      </c>
      <c r="B11" s="107">
        <f t="shared" si="0"/>
        <v>370629</v>
      </c>
      <c r="C11" s="117">
        <v>49347</v>
      </c>
      <c r="D11" s="107">
        <v>345077</v>
      </c>
      <c r="E11" s="107">
        <v>0</v>
      </c>
      <c r="F11" s="107">
        <v>7452</v>
      </c>
      <c r="G11" s="107">
        <v>18100</v>
      </c>
      <c r="H11" s="107">
        <v>0</v>
      </c>
      <c r="I11" s="107">
        <v>0</v>
      </c>
      <c r="J11" s="107">
        <v>0</v>
      </c>
      <c r="K11" s="107">
        <v>0</v>
      </c>
    </row>
    <row r="12" spans="1:11" ht="21" customHeight="1" x14ac:dyDescent="0.4">
      <c r="A12" s="24" t="s">
        <v>693</v>
      </c>
      <c r="B12" s="107">
        <f t="shared" si="0"/>
        <v>365465</v>
      </c>
      <c r="C12" s="117">
        <v>41883</v>
      </c>
      <c r="D12" s="107">
        <v>4724</v>
      </c>
      <c r="E12" s="107">
        <v>52532</v>
      </c>
      <c r="F12" s="107">
        <v>0</v>
      </c>
      <c r="G12" s="107">
        <v>308209</v>
      </c>
      <c r="H12" s="107">
        <v>0</v>
      </c>
      <c r="I12" s="107">
        <v>0</v>
      </c>
      <c r="J12" s="107">
        <v>0</v>
      </c>
      <c r="K12" s="107">
        <v>0</v>
      </c>
    </row>
    <row r="13" spans="1:11" ht="21" customHeight="1" x14ac:dyDescent="0.4">
      <c r="A13" s="24" t="s">
        <v>88</v>
      </c>
      <c r="B13" s="107">
        <f t="shared" si="0"/>
        <v>2757885</v>
      </c>
      <c r="C13" s="117">
        <v>178222</v>
      </c>
      <c r="D13" s="107">
        <v>2757885</v>
      </c>
      <c r="E13" s="107">
        <v>0</v>
      </c>
      <c r="F13" s="107">
        <v>0</v>
      </c>
      <c r="G13" s="107">
        <v>0</v>
      </c>
      <c r="H13" s="107">
        <v>0</v>
      </c>
      <c r="I13" s="107">
        <v>0</v>
      </c>
      <c r="J13" s="107">
        <v>0</v>
      </c>
      <c r="K13" s="107">
        <v>0</v>
      </c>
    </row>
    <row r="14" spans="1:11" ht="21" customHeight="1" x14ac:dyDescent="0.4">
      <c r="A14" s="24" t="s">
        <v>462</v>
      </c>
      <c r="B14" s="107">
        <f t="shared" si="0"/>
        <v>1597771</v>
      </c>
      <c r="C14" s="117">
        <v>111994</v>
      </c>
      <c r="D14" s="107">
        <v>1409720</v>
      </c>
      <c r="E14" s="107">
        <v>161511</v>
      </c>
      <c r="F14" s="107">
        <v>8400</v>
      </c>
      <c r="G14" s="107">
        <v>18140</v>
      </c>
      <c r="H14" s="107">
        <v>0</v>
      </c>
      <c r="I14" s="107">
        <v>0</v>
      </c>
      <c r="J14" s="107">
        <v>0</v>
      </c>
      <c r="K14" s="107">
        <v>0</v>
      </c>
    </row>
    <row r="15" spans="1:11" ht="21" customHeight="1" x14ac:dyDescent="0.4">
      <c r="A15" s="21" t="s">
        <v>465</v>
      </c>
      <c r="B15" s="107">
        <f>SUM(D15:K15)</f>
        <v>749054</v>
      </c>
      <c r="C15" s="117">
        <v>178960</v>
      </c>
      <c r="D15" s="107">
        <v>571761</v>
      </c>
      <c r="E15" s="107">
        <v>174453</v>
      </c>
      <c r="F15" s="107">
        <v>2840</v>
      </c>
      <c r="G15" s="107">
        <v>0</v>
      </c>
      <c r="H15" s="107">
        <v>0</v>
      </c>
      <c r="I15" s="107">
        <v>0</v>
      </c>
      <c r="J15" s="107">
        <v>0</v>
      </c>
      <c r="K15" s="107">
        <v>0</v>
      </c>
    </row>
    <row r="16" spans="1:11" ht="21" customHeight="1" x14ac:dyDescent="0.4">
      <c r="A16" s="21" t="s">
        <v>464</v>
      </c>
      <c r="B16" s="107">
        <f t="shared" si="0"/>
        <v>398639</v>
      </c>
      <c r="C16" s="117">
        <v>15641</v>
      </c>
      <c r="D16" s="107">
        <v>383696</v>
      </c>
      <c r="E16" s="107">
        <v>10515</v>
      </c>
      <c r="F16" s="107">
        <v>4428</v>
      </c>
      <c r="G16" s="107">
        <v>0</v>
      </c>
      <c r="H16" s="107">
        <v>0</v>
      </c>
      <c r="I16" s="107">
        <v>0</v>
      </c>
      <c r="J16" s="107">
        <v>0</v>
      </c>
      <c r="K16" s="107">
        <v>0</v>
      </c>
    </row>
    <row r="17" spans="1:11" ht="21" customHeight="1" x14ac:dyDescent="0.4">
      <c r="A17" s="21" t="s">
        <v>463</v>
      </c>
      <c r="B17" s="107">
        <f t="shared" si="0"/>
        <v>3422613</v>
      </c>
      <c r="C17" s="117">
        <v>266974</v>
      </c>
      <c r="D17" s="107">
        <v>2587768</v>
      </c>
      <c r="E17" s="107">
        <v>272434</v>
      </c>
      <c r="F17" s="107">
        <v>0</v>
      </c>
      <c r="G17" s="107">
        <v>562411</v>
      </c>
      <c r="H17" s="107">
        <v>0</v>
      </c>
      <c r="I17" s="107">
        <v>0</v>
      </c>
      <c r="J17" s="107">
        <v>0</v>
      </c>
      <c r="K17" s="107">
        <v>0</v>
      </c>
    </row>
    <row r="18" spans="1:11" ht="21" customHeight="1" x14ac:dyDescent="0.4">
      <c r="A18" s="24" t="s">
        <v>84</v>
      </c>
      <c r="B18" s="107"/>
      <c r="C18" s="117"/>
      <c r="D18" s="107"/>
      <c r="E18" s="107"/>
      <c r="F18" s="107"/>
      <c r="G18" s="107"/>
      <c r="H18" s="107"/>
      <c r="I18" s="107"/>
      <c r="J18" s="107"/>
      <c r="K18" s="107"/>
    </row>
    <row r="19" spans="1:11" ht="21" customHeight="1" x14ac:dyDescent="0.4">
      <c r="A19" s="24" t="s">
        <v>85</v>
      </c>
      <c r="B19" s="107">
        <f>SUM(D19:K19)</f>
        <v>2008367</v>
      </c>
      <c r="C19" s="117">
        <v>220827</v>
      </c>
      <c r="D19" s="107">
        <v>1453451</v>
      </c>
      <c r="E19" s="107">
        <v>551507</v>
      </c>
      <c r="F19" s="107">
        <v>3409</v>
      </c>
      <c r="G19" s="107">
        <v>0</v>
      </c>
      <c r="H19" s="107">
        <v>0</v>
      </c>
      <c r="I19" s="107">
        <v>0</v>
      </c>
      <c r="J19" s="107">
        <v>0</v>
      </c>
      <c r="K19" s="107">
        <v>0</v>
      </c>
    </row>
    <row r="20" spans="1:11" ht="21" customHeight="1" x14ac:dyDescent="0.4">
      <c r="A20" s="24" t="s">
        <v>86</v>
      </c>
      <c r="B20" s="107">
        <f>SUM(D20:K20)</f>
        <v>3483</v>
      </c>
      <c r="C20" s="117">
        <v>1841</v>
      </c>
      <c r="D20" s="107">
        <v>3483</v>
      </c>
      <c r="E20" s="107">
        <v>0</v>
      </c>
      <c r="F20" s="107">
        <v>0</v>
      </c>
      <c r="G20" s="107">
        <v>0</v>
      </c>
      <c r="H20" s="107">
        <v>0</v>
      </c>
      <c r="I20" s="107">
        <v>0</v>
      </c>
      <c r="J20" s="107">
        <v>0</v>
      </c>
      <c r="K20" s="107">
        <v>0</v>
      </c>
    </row>
    <row r="21" spans="1:11" ht="21" customHeight="1" x14ac:dyDescent="0.4">
      <c r="A21" s="24" t="s">
        <v>87</v>
      </c>
      <c r="B21" s="107">
        <f>SUM(D21:K21)</f>
        <v>0</v>
      </c>
      <c r="C21" s="117">
        <v>0</v>
      </c>
      <c r="D21" s="107">
        <v>0</v>
      </c>
      <c r="E21" s="107">
        <v>0</v>
      </c>
      <c r="F21" s="107">
        <v>0</v>
      </c>
      <c r="G21" s="107">
        <v>0</v>
      </c>
      <c r="H21" s="107">
        <v>0</v>
      </c>
      <c r="I21" s="107">
        <v>0</v>
      </c>
      <c r="J21" s="107">
        <v>0</v>
      </c>
      <c r="K21" s="107">
        <v>0</v>
      </c>
    </row>
    <row r="22" spans="1:11" ht="21.75" customHeight="1" x14ac:dyDescent="0.4">
      <c r="A22" s="24" t="s">
        <v>694</v>
      </c>
      <c r="B22" s="107">
        <f>SUM(D22:K22)</f>
        <v>0</v>
      </c>
      <c r="C22" s="117">
        <v>0</v>
      </c>
      <c r="D22" s="107">
        <v>0</v>
      </c>
      <c r="E22" s="107">
        <v>0</v>
      </c>
      <c r="F22" s="107">
        <v>0</v>
      </c>
      <c r="G22" s="107">
        <v>0</v>
      </c>
      <c r="H22" s="107">
        <v>0</v>
      </c>
      <c r="I22" s="107">
        <v>0</v>
      </c>
      <c r="J22" s="107">
        <v>0</v>
      </c>
      <c r="K22" s="107">
        <v>0</v>
      </c>
    </row>
    <row r="23" spans="1:11" ht="21" customHeight="1" x14ac:dyDescent="0.4">
      <c r="A23" s="24" t="s">
        <v>88</v>
      </c>
      <c r="B23" s="107">
        <f>SUM(D23:K23)</f>
        <v>245804</v>
      </c>
      <c r="C23" s="117">
        <v>25668</v>
      </c>
      <c r="D23" s="107">
        <v>242339</v>
      </c>
      <c r="E23" s="107">
        <v>3465</v>
      </c>
      <c r="F23" s="107">
        <v>0</v>
      </c>
      <c r="G23" s="107">
        <v>0</v>
      </c>
      <c r="H23" s="107">
        <v>0</v>
      </c>
      <c r="I23" s="107">
        <v>0</v>
      </c>
      <c r="J23" s="107">
        <v>0</v>
      </c>
      <c r="K23" s="107">
        <v>0</v>
      </c>
    </row>
    <row r="24" spans="1:11" ht="21" customHeight="1" x14ac:dyDescent="0.4">
      <c r="A24" s="22" t="s">
        <v>313</v>
      </c>
      <c r="B24" s="107">
        <f>SUM(B7:B23)+1</f>
        <v>12015144</v>
      </c>
      <c r="C24" s="117">
        <f>SUM(C7:C23)+1</f>
        <v>1128072</v>
      </c>
      <c r="D24" s="107">
        <f t="shared" ref="D24:K24" si="1">SUM(D7:D23)</f>
        <v>9855337</v>
      </c>
      <c r="E24" s="107">
        <f t="shared" si="1"/>
        <v>1226417</v>
      </c>
      <c r="F24" s="107">
        <f t="shared" si="1"/>
        <v>26529</v>
      </c>
      <c r="G24" s="107">
        <f t="shared" si="1"/>
        <v>906860</v>
      </c>
      <c r="H24" s="107">
        <f t="shared" si="1"/>
        <v>0</v>
      </c>
      <c r="I24" s="107">
        <f t="shared" si="1"/>
        <v>0</v>
      </c>
      <c r="J24" s="107">
        <f t="shared" si="1"/>
        <v>0</v>
      </c>
      <c r="K24" s="107">
        <f t="shared" si="1"/>
        <v>0</v>
      </c>
    </row>
  </sheetData>
  <mergeCells count="8">
    <mergeCell ref="G5:G6"/>
    <mergeCell ref="H5:H6"/>
    <mergeCell ref="K5:K6"/>
    <mergeCell ref="A5:A6"/>
    <mergeCell ref="B5:B6"/>
    <mergeCell ref="D5:D6"/>
    <mergeCell ref="E5:E6"/>
    <mergeCell ref="F5:F6"/>
  </mergeCells>
  <phoneticPr fontId="2"/>
  <printOptions horizontalCentered="1"/>
  <pageMargins left="0.39370078740157483" right="0.39370078740157483" top="0.39370078740157483" bottom="0.39370078740157483" header="0.19685039370078741" footer="0.19685039370078741"/>
  <pageSetup paperSize="9" scale="74" fitToHeight="0" orientation="landscape" r:id="rId1"/>
  <headerFooter>
    <oddHeader xml:space="preserve">&amp;R&amp;9
</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6"/>
  <sheetViews>
    <sheetView workbookViewId="0"/>
  </sheetViews>
  <sheetFormatPr defaultColWidth="8.86328125" defaultRowHeight="11" x14ac:dyDescent="0.4"/>
  <cols>
    <col min="1" max="1" width="22.86328125" style="13" customWidth="1"/>
    <col min="2" max="9" width="12.86328125" style="13" customWidth="1"/>
    <col min="10" max="10" width="12" style="13" bestFit="1" customWidth="1"/>
    <col min="11" max="16384" width="8.86328125" style="13"/>
  </cols>
  <sheetData>
    <row r="1" spans="1:8" ht="21.25" x14ac:dyDescent="0.65">
      <c r="A1" s="12" t="s">
        <v>337</v>
      </c>
    </row>
    <row r="2" spans="1:8" ht="13.25" x14ac:dyDescent="0.45">
      <c r="A2" s="14"/>
    </row>
    <row r="3" spans="1:8" ht="13.25" x14ac:dyDescent="0.45">
      <c r="A3" s="14"/>
    </row>
    <row r="4" spans="1:8" ht="13.25" x14ac:dyDescent="0.45">
      <c r="H4" s="16" t="s">
        <v>682</v>
      </c>
    </row>
    <row r="5" spans="1:8" ht="37.5" customHeight="1" x14ac:dyDescent="0.4">
      <c r="A5" s="33" t="s">
        <v>75</v>
      </c>
      <c r="B5" s="17" t="s">
        <v>90</v>
      </c>
      <c r="C5" s="18" t="s">
        <v>91</v>
      </c>
      <c r="D5" s="18" t="s">
        <v>92</v>
      </c>
      <c r="E5" s="18" t="s">
        <v>93</v>
      </c>
      <c r="F5" s="18" t="s">
        <v>94</v>
      </c>
      <c r="G5" s="18" t="s">
        <v>95</v>
      </c>
      <c r="H5" s="17" t="s">
        <v>96</v>
      </c>
    </row>
    <row r="6" spans="1:8" ht="21" customHeight="1" x14ac:dyDescent="0.4">
      <c r="A6" s="34">
        <f>SUM(B6:H6)+1</f>
        <v>12015144</v>
      </c>
      <c r="B6" s="20">
        <v>8276794</v>
      </c>
      <c r="C6" s="20">
        <v>1518898</v>
      </c>
      <c r="D6" s="20">
        <v>2089939</v>
      </c>
      <c r="E6" s="20">
        <v>72959</v>
      </c>
      <c r="F6" s="20">
        <v>45259</v>
      </c>
      <c r="G6" s="20">
        <v>8992</v>
      </c>
      <c r="H6" s="20">
        <v>2302</v>
      </c>
    </row>
  </sheetData>
  <phoneticPr fontId="2"/>
  <printOptions horizontalCentered="1"/>
  <pageMargins left="0.39370078740157483" right="0.39370078740157483" top="0.39370078740157483" bottom="0.39370078740157483" header="0.19685039370078741" footer="0.19685039370078741"/>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J6"/>
  <sheetViews>
    <sheetView workbookViewId="0"/>
  </sheetViews>
  <sheetFormatPr defaultColWidth="8.86328125" defaultRowHeight="11" x14ac:dyDescent="0.4"/>
  <cols>
    <col min="1" max="1" width="22.86328125" style="13" customWidth="1"/>
    <col min="2" max="10" width="12.86328125" style="13" customWidth="1"/>
    <col min="11" max="11" width="11" style="13" customWidth="1"/>
    <col min="12" max="16384" width="8.86328125" style="13"/>
  </cols>
  <sheetData>
    <row r="1" spans="1:10" ht="21.25" x14ac:dyDescent="0.65">
      <c r="A1" s="12" t="s">
        <v>338</v>
      </c>
    </row>
    <row r="2" spans="1:10" ht="13.25" x14ac:dyDescent="0.45">
      <c r="A2" s="14"/>
    </row>
    <row r="3" spans="1:10" ht="13.25" x14ac:dyDescent="0.45">
      <c r="A3" s="14"/>
    </row>
    <row r="4" spans="1:10" ht="13.25" x14ac:dyDescent="0.45">
      <c r="J4" s="16" t="s">
        <v>682</v>
      </c>
    </row>
    <row r="5" spans="1:10" ht="37.5" customHeight="1" x14ac:dyDescent="0.4">
      <c r="A5" s="33" t="s">
        <v>75</v>
      </c>
      <c r="B5" s="17" t="s">
        <v>97</v>
      </c>
      <c r="C5" s="18" t="s">
        <v>98</v>
      </c>
      <c r="D5" s="18" t="s">
        <v>99</v>
      </c>
      <c r="E5" s="18" t="s">
        <v>100</v>
      </c>
      <c r="F5" s="18" t="s">
        <v>101</v>
      </c>
      <c r="G5" s="18" t="s">
        <v>102</v>
      </c>
      <c r="H5" s="18" t="s">
        <v>103</v>
      </c>
      <c r="I5" s="18" t="s">
        <v>104</v>
      </c>
      <c r="J5" s="17" t="s">
        <v>105</v>
      </c>
    </row>
    <row r="6" spans="1:10" ht="21" customHeight="1" x14ac:dyDescent="0.4">
      <c r="A6" s="34">
        <f>SUM(B6:J6)+1</f>
        <v>12015144</v>
      </c>
      <c r="B6" s="20">
        <v>1128072</v>
      </c>
      <c r="C6" s="20">
        <v>1118760</v>
      </c>
      <c r="D6" s="20">
        <v>1070275</v>
      </c>
      <c r="E6" s="20">
        <v>1028315</v>
      </c>
      <c r="F6" s="20">
        <v>862423</v>
      </c>
      <c r="G6" s="20">
        <v>3513234</v>
      </c>
      <c r="H6" s="20">
        <v>1757968</v>
      </c>
      <c r="I6" s="20">
        <f>990318-1</f>
        <v>990317</v>
      </c>
      <c r="J6" s="20">
        <v>545779</v>
      </c>
    </row>
  </sheetData>
  <phoneticPr fontId="2"/>
  <printOptions horizontalCentered="1"/>
  <pageMargins left="0.39370078740157483" right="0.39370078740157483" top="0.39370078740157483" bottom="0.39370078740157483" header="0.19685039370078741" footer="0.19685039370078741"/>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58EBD-FC81-4F86-9C38-704DDC09932B}">
  <dimension ref="A1:I5"/>
  <sheetViews>
    <sheetView workbookViewId="0">
      <selection sqref="A1:I1"/>
    </sheetView>
  </sheetViews>
  <sheetFormatPr defaultColWidth="8.86328125" defaultRowHeight="11" x14ac:dyDescent="0.4"/>
  <cols>
    <col min="1" max="1" width="21.5" style="13" customWidth="1"/>
    <col min="2" max="8" width="12.86328125" style="13" customWidth="1"/>
    <col min="9" max="16384" width="8.86328125" style="13"/>
  </cols>
  <sheetData>
    <row r="1" spans="1:9" s="118" customFormat="1" ht="21.25" x14ac:dyDescent="0.4">
      <c r="A1" s="265" t="s">
        <v>830</v>
      </c>
      <c r="B1" s="265"/>
      <c r="C1" s="265"/>
      <c r="D1" s="265"/>
      <c r="E1" s="265"/>
      <c r="F1" s="265"/>
      <c r="G1" s="265"/>
      <c r="H1" s="265"/>
      <c r="I1" s="265"/>
    </row>
    <row r="2" spans="1:9" s="118" customFormat="1" ht="13.25" x14ac:dyDescent="0.45">
      <c r="A2" s="119"/>
      <c r="G2" s="120" t="s">
        <v>645</v>
      </c>
    </row>
    <row r="3" spans="1:9" s="118" customFormat="1" ht="22.5" customHeight="1" x14ac:dyDescent="0.4">
      <c r="A3" s="266" t="s">
        <v>646</v>
      </c>
      <c r="B3" s="266"/>
      <c r="C3" s="267" t="s">
        <v>647</v>
      </c>
      <c r="D3" s="267"/>
      <c r="E3" s="267"/>
      <c r="F3" s="267"/>
      <c r="G3" s="267"/>
    </row>
    <row r="4" spans="1:9" s="118" customFormat="1" ht="18" customHeight="1" x14ac:dyDescent="0.4">
      <c r="A4" s="268" t="s">
        <v>129</v>
      </c>
      <c r="B4" s="268"/>
      <c r="C4" s="268" t="s">
        <v>648</v>
      </c>
      <c r="D4" s="268"/>
      <c r="E4" s="268"/>
      <c r="F4" s="268"/>
      <c r="G4" s="268"/>
    </row>
    <row r="5" spans="1:9" s="118" customFormat="1" x14ac:dyDescent="0.4">
      <c r="A5" s="118" t="s">
        <v>649</v>
      </c>
    </row>
  </sheetData>
  <mergeCells count="5">
    <mergeCell ref="A1:I1"/>
    <mergeCell ref="A3:B3"/>
    <mergeCell ref="C3:G3"/>
    <mergeCell ref="A4:B4"/>
    <mergeCell ref="C4:G4"/>
  </mergeCells>
  <phoneticPr fontId="2"/>
  <printOptions horizontalCentered="1"/>
  <pageMargins left="0.39370078740157483" right="0.39370078740157483" top="0.98425196850393704" bottom="0.39370078740157483" header="0.19685039370078741" footer="0.19685039370078741"/>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12"/>
  <sheetViews>
    <sheetView workbookViewId="0">
      <selection activeCell="A7" sqref="A7:F11"/>
    </sheetView>
  </sheetViews>
  <sheetFormatPr defaultColWidth="8.86328125" defaultRowHeight="11" x14ac:dyDescent="0.4"/>
  <cols>
    <col min="1" max="1" width="20.5" style="13" customWidth="1"/>
    <col min="2" max="6" width="20.86328125" style="13" customWidth="1"/>
    <col min="7" max="16384" width="8.86328125" style="13"/>
  </cols>
  <sheetData>
    <row r="1" spans="1:6" ht="21.25" x14ac:dyDescent="0.65">
      <c r="A1" s="12" t="s">
        <v>339</v>
      </c>
    </row>
    <row r="2" spans="1:6" ht="13.25" x14ac:dyDescent="0.45">
      <c r="A2" s="14"/>
    </row>
    <row r="3" spans="1:6" ht="13.25" x14ac:dyDescent="0.45">
      <c r="A3" s="14"/>
    </row>
    <row r="4" spans="1:6" ht="13.25" x14ac:dyDescent="0.45">
      <c r="F4" s="16" t="s">
        <v>682</v>
      </c>
    </row>
    <row r="5" spans="1:6" ht="22.5" customHeight="1" x14ac:dyDescent="0.4">
      <c r="A5" s="260" t="s">
        <v>106</v>
      </c>
      <c r="B5" s="260" t="s">
        <v>107</v>
      </c>
      <c r="C5" s="260" t="s">
        <v>108</v>
      </c>
      <c r="D5" s="260" t="s">
        <v>109</v>
      </c>
      <c r="E5" s="260"/>
      <c r="F5" s="260" t="s">
        <v>73</v>
      </c>
    </row>
    <row r="6" spans="1:6" ht="22.5" customHeight="1" x14ac:dyDescent="0.4">
      <c r="A6" s="260"/>
      <c r="B6" s="260"/>
      <c r="C6" s="260"/>
      <c r="D6" s="17" t="s">
        <v>110</v>
      </c>
      <c r="E6" s="17" t="s">
        <v>61</v>
      </c>
      <c r="F6" s="260"/>
    </row>
    <row r="7" spans="1:6" s="75" customFormat="1" ht="18" customHeight="1" x14ac:dyDescent="0.4">
      <c r="A7" s="79" t="s">
        <v>522</v>
      </c>
      <c r="B7" s="91">
        <v>16397</v>
      </c>
      <c r="C7" s="91">
        <v>15955</v>
      </c>
      <c r="D7" s="91">
        <v>0</v>
      </c>
      <c r="E7" s="91">
        <v>16397</v>
      </c>
      <c r="F7" s="91">
        <f>B7+C7-D7-E7</f>
        <v>15955</v>
      </c>
    </row>
    <row r="8" spans="1:6" s="75" customFormat="1" ht="18" customHeight="1" x14ac:dyDescent="0.4">
      <c r="A8" s="79" t="s">
        <v>523</v>
      </c>
      <c r="B8" s="91">
        <v>6311</v>
      </c>
      <c r="C8" s="91">
        <v>7136</v>
      </c>
      <c r="D8" s="91">
        <v>0</v>
      </c>
      <c r="E8" s="91">
        <v>6311</v>
      </c>
      <c r="F8" s="91">
        <f t="shared" ref="F8:F9" si="0">B8+C8-D8-E8</f>
        <v>7136</v>
      </c>
    </row>
    <row r="9" spans="1:6" s="75" customFormat="1" ht="18" customHeight="1" x14ac:dyDescent="0.4">
      <c r="A9" s="79" t="s">
        <v>524</v>
      </c>
      <c r="B9" s="91">
        <v>953068</v>
      </c>
      <c r="C9" s="91">
        <v>934325</v>
      </c>
      <c r="D9" s="91">
        <v>0</v>
      </c>
      <c r="E9" s="91">
        <v>953068</v>
      </c>
      <c r="F9" s="91">
        <f t="shared" si="0"/>
        <v>934325</v>
      </c>
    </row>
    <row r="10" spans="1:6" s="75" customFormat="1" ht="18" customHeight="1" x14ac:dyDescent="0.4">
      <c r="A10" s="79" t="s">
        <v>525</v>
      </c>
      <c r="B10" s="91">
        <v>18000</v>
      </c>
      <c r="C10" s="91"/>
      <c r="D10" s="91">
        <v>0</v>
      </c>
      <c r="E10" s="91">
        <v>4500</v>
      </c>
      <c r="F10" s="91">
        <f>B10+C10-D10-E10</f>
        <v>13500</v>
      </c>
    </row>
    <row r="11" spans="1:6" s="75" customFormat="1" ht="18" customHeight="1" x14ac:dyDescent="0.4">
      <c r="A11" s="79" t="s">
        <v>526</v>
      </c>
      <c r="B11" s="91">
        <v>90144</v>
      </c>
      <c r="C11" s="91">
        <v>95199</v>
      </c>
      <c r="D11" s="91">
        <f>90002-1</f>
        <v>90001</v>
      </c>
      <c r="E11" s="91">
        <v>0</v>
      </c>
      <c r="F11" s="91">
        <f>B11+C11-D11-E11</f>
        <v>95342</v>
      </c>
    </row>
    <row r="12" spans="1:6" s="75" customFormat="1" ht="18" customHeight="1" x14ac:dyDescent="0.4">
      <c r="A12" s="81" t="s">
        <v>42</v>
      </c>
      <c r="B12" s="91">
        <f>SUM(B7:B11)</f>
        <v>1083920</v>
      </c>
      <c r="C12" s="91">
        <f t="shared" ref="C12:F12" si="1">SUM(C7:C11)</f>
        <v>1052615</v>
      </c>
      <c r="D12" s="91">
        <f t="shared" si="1"/>
        <v>90001</v>
      </c>
      <c r="E12" s="91">
        <f t="shared" si="1"/>
        <v>980276</v>
      </c>
      <c r="F12" s="91">
        <f t="shared" si="1"/>
        <v>1066258</v>
      </c>
    </row>
  </sheetData>
  <mergeCells count="5">
    <mergeCell ref="A5:A6"/>
    <mergeCell ref="B5:B6"/>
    <mergeCell ref="C5:C6"/>
    <mergeCell ref="D5:E5"/>
    <mergeCell ref="F5:F6"/>
  </mergeCells>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M57"/>
  <sheetViews>
    <sheetView topLeftCell="B1" workbookViewId="0">
      <selection activeCell="D58" sqref="D58"/>
    </sheetView>
  </sheetViews>
  <sheetFormatPr defaultColWidth="8.86328125" defaultRowHeight="11" x14ac:dyDescent="0.4"/>
  <cols>
    <col min="1" max="1" width="28.5" style="13" customWidth="1"/>
    <col min="2" max="2" width="48.5" style="13" bestFit="1" customWidth="1"/>
    <col min="3" max="3" width="27.36328125" style="13" bestFit="1" customWidth="1"/>
    <col min="4" max="4" width="16.86328125" style="13" customWidth="1"/>
    <col min="5" max="5" width="43.5" style="13" bestFit="1" customWidth="1"/>
    <col min="6" max="6" width="8.86328125" style="13"/>
    <col min="7" max="7" width="10.1328125" style="13" bestFit="1" customWidth="1"/>
    <col min="8" max="16384" width="8.86328125" style="13"/>
  </cols>
  <sheetData>
    <row r="1" spans="1:13" ht="21.25" x14ac:dyDescent="0.65">
      <c r="A1" s="12" t="s">
        <v>341</v>
      </c>
    </row>
    <row r="2" spans="1:13" ht="13.25" x14ac:dyDescent="0.45">
      <c r="A2" s="14"/>
    </row>
    <row r="3" spans="1:13" ht="13.25" x14ac:dyDescent="0.45">
      <c r="A3" s="14"/>
    </row>
    <row r="4" spans="1:13" ht="13.25" x14ac:dyDescent="0.45">
      <c r="E4" s="16" t="s">
        <v>682</v>
      </c>
    </row>
    <row r="5" spans="1:13" ht="22.5" customHeight="1" x14ac:dyDescent="0.4">
      <c r="A5" s="17" t="s">
        <v>106</v>
      </c>
      <c r="B5" s="17" t="s">
        <v>132</v>
      </c>
      <c r="C5" s="17" t="s">
        <v>133</v>
      </c>
      <c r="D5" s="17" t="s">
        <v>113</v>
      </c>
      <c r="E5" s="17" t="s">
        <v>134</v>
      </c>
      <c r="M5" s="75"/>
    </row>
    <row r="6" spans="1:13" s="75" customFormat="1" ht="18" customHeight="1" x14ac:dyDescent="0.4">
      <c r="A6" s="289" t="s">
        <v>135</v>
      </c>
      <c r="B6" s="103" t="s">
        <v>815</v>
      </c>
      <c r="C6" s="103" t="s">
        <v>816</v>
      </c>
      <c r="D6" s="80">
        <v>15792</v>
      </c>
      <c r="E6" s="103" t="s">
        <v>822</v>
      </c>
    </row>
    <row r="7" spans="1:13" s="75" customFormat="1" ht="18" customHeight="1" x14ac:dyDescent="0.4">
      <c r="A7" s="289"/>
      <c r="B7" s="103"/>
      <c r="C7" s="103"/>
      <c r="D7" s="80"/>
      <c r="E7" s="103"/>
    </row>
    <row r="8" spans="1:13" s="75" customFormat="1" ht="18" customHeight="1" x14ac:dyDescent="0.4">
      <c r="A8" s="276"/>
      <c r="B8" s="103"/>
      <c r="C8" s="103"/>
      <c r="D8" s="80"/>
      <c r="E8" s="103"/>
    </row>
    <row r="9" spans="1:13" s="75" customFormat="1" ht="18" customHeight="1" x14ac:dyDescent="0.4">
      <c r="A9" s="274"/>
      <c r="B9" s="81" t="s">
        <v>122</v>
      </c>
      <c r="C9" s="99"/>
      <c r="D9" s="80">
        <f>SUBTOTAL(9,D6:D8)</f>
        <v>15792</v>
      </c>
      <c r="E9" s="121"/>
    </row>
    <row r="10" spans="1:13" s="75" customFormat="1" ht="18" customHeight="1" x14ac:dyDescent="0.4">
      <c r="A10" s="276" t="s">
        <v>136</v>
      </c>
      <c r="B10" s="79" t="s">
        <v>527</v>
      </c>
      <c r="C10" s="79" t="s">
        <v>817</v>
      </c>
      <c r="D10" s="80">
        <v>252832</v>
      </c>
      <c r="E10" s="103" t="s">
        <v>823</v>
      </c>
    </row>
    <row r="11" spans="1:13" s="75" customFormat="1" ht="18" customHeight="1" x14ac:dyDescent="0.4">
      <c r="A11" s="276"/>
      <c r="B11" s="79" t="s">
        <v>528</v>
      </c>
      <c r="C11" s="79" t="s">
        <v>818</v>
      </c>
      <c r="D11" s="80">
        <v>153729</v>
      </c>
      <c r="E11" s="103" t="s">
        <v>823</v>
      </c>
    </row>
    <row r="12" spans="1:13" s="75" customFormat="1" ht="18" customHeight="1" x14ac:dyDescent="0.4">
      <c r="A12" s="276"/>
      <c r="B12" s="79" t="s">
        <v>877</v>
      </c>
      <c r="C12" s="79" t="s">
        <v>878</v>
      </c>
      <c r="D12" s="80">
        <v>129419</v>
      </c>
      <c r="E12" s="103" t="s">
        <v>879</v>
      </c>
    </row>
    <row r="13" spans="1:13" s="75" customFormat="1" ht="18" customHeight="1" x14ac:dyDescent="0.4">
      <c r="A13" s="276"/>
      <c r="B13" s="79" t="s">
        <v>880</v>
      </c>
      <c r="C13" s="79" t="s">
        <v>881</v>
      </c>
      <c r="D13" s="80">
        <v>115710</v>
      </c>
      <c r="E13" s="103" t="s">
        <v>882</v>
      </c>
    </row>
    <row r="14" spans="1:13" s="75" customFormat="1" ht="18" customHeight="1" x14ac:dyDescent="0.4">
      <c r="A14" s="276"/>
      <c r="B14" s="79" t="s">
        <v>529</v>
      </c>
      <c r="C14" s="79" t="s">
        <v>613</v>
      </c>
      <c r="D14" s="80">
        <v>104704</v>
      </c>
      <c r="E14" s="103" t="s">
        <v>824</v>
      </c>
    </row>
    <row r="15" spans="1:13" s="75" customFormat="1" ht="18" customHeight="1" x14ac:dyDescent="0.4">
      <c r="A15" s="276"/>
      <c r="B15" s="79" t="s">
        <v>530</v>
      </c>
      <c r="C15" s="79" t="s">
        <v>361</v>
      </c>
      <c r="D15" s="80">
        <v>80806</v>
      </c>
      <c r="E15" s="103" t="s">
        <v>825</v>
      </c>
    </row>
    <row r="16" spans="1:13" s="75" customFormat="1" ht="18" customHeight="1" x14ac:dyDescent="0.4">
      <c r="A16" s="276"/>
      <c r="B16" s="79" t="s">
        <v>883</v>
      </c>
      <c r="C16" s="79" t="s">
        <v>884</v>
      </c>
      <c r="D16" s="80">
        <v>63899</v>
      </c>
      <c r="E16" s="103" t="s">
        <v>885</v>
      </c>
    </row>
    <row r="17" spans="1:8" s="75" customFormat="1" ht="18" customHeight="1" x14ac:dyDescent="0.4">
      <c r="A17" s="276"/>
      <c r="B17" s="79" t="s">
        <v>886</v>
      </c>
      <c r="C17" s="79" t="s">
        <v>881</v>
      </c>
      <c r="D17" s="80">
        <v>48330</v>
      </c>
      <c r="E17" s="103" t="s">
        <v>887</v>
      </c>
    </row>
    <row r="18" spans="1:8" s="75" customFormat="1" ht="18" customHeight="1" x14ac:dyDescent="0.4">
      <c r="A18" s="276"/>
      <c r="B18" s="79" t="s">
        <v>888</v>
      </c>
      <c r="C18" s="79" t="s">
        <v>889</v>
      </c>
      <c r="D18" s="80">
        <v>47097</v>
      </c>
      <c r="E18" s="103" t="s">
        <v>890</v>
      </c>
    </row>
    <row r="19" spans="1:8" s="75" customFormat="1" ht="18" customHeight="1" x14ac:dyDescent="0.4">
      <c r="A19" s="276"/>
      <c r="B19" s="79" t="s">
        <v>819</v>
      </c>
      <c r="C19" s="79" t="s">
        <v>820</v>
      </c>
      <c r="D19" s="80">
        <v>43984</v>
      </c>
      <c r="E19" s="103" t="s">
        <v>823</v>
      </c>
    </row>
    <row r="20" spans="1:8" s="75" customFormat="1" ht="18" customHeight="1" x14ac:dyDescent="0.4">
      <c r="A20" s="276"/>
      <c r="B20" s="79" t="s">
        <v>531</v>
      </c>
      <c r="C20" s="79" t="s">
        <v>821</v>
      </c>
      <c r="D20" s="80">
        <v>32415</v>
      </c>
      <c r="E20" s="103" t="s">
        <v>826</v>
      </c>
    </row>
    <row r="21" spans="1:8" s="75" customFormat="1" ht="18" customHeight="1" x14ac:dyDescent="0.4">
      <c r="A21" s="276"/>
      <c r="B21" s="79" t="s">
        <v>891</v>
      </c>
      <c r="C21" s="79" t="s">
        <v>892</v>
      </c>
      <c r="D21" s="80">
        <v>31110</v>
      </c>
      <c r="E21" s="103" t="s">
        <v>893</v>
      </c>
    </row>
    <row r="22" spans="1:8" s="75" customFormat="1" ht="18" customHeight="1" x14ac:dyDescent="0.4">
      <c r="A22" s="276"/>
      <c r="B22" s="79" t="s">
        <v>532</v>
      </c>
      <c r="C22" s="79" t="s">
        <v>614</v>
      </c>
      <c r="D22" s="80">
        <v>18575</v>
      </c>
      <c r="E22" s="103" t="s">
        <v>827</v>
      </c>
    </row>
    <row r="23" spans="1:8" s="75" customFormat="1" ht="18" customHeight="1" x14ac:dyDescent="0.4">
      <c r="A23" s="276"/>
      <c r="B23" s="79" t="s">
        <v>533</v>
      </c>
      <c r="C23" s="79" t="s">
        <v>615</v>
      </c>
      <c r="D23" s="80">
        <v>15735</v>
      </c>
      <c r="E23" s="103" t="s">
        <v>828</v>
      </c>
    </row>
    <row r="24" spans="1:8" s="75" customFormat="1" ht="18" customHeight="1" x14ac:dyDescent="0.4">
      <c r="A24" s="276"/>
      <c r="B24" s="79" t="s">
        <v>894</v>
      </c>
      <c r="C24" s="79" t="s">
        <v>895</v>
      </c>
      <c r="D24" s="80">
        <v>12765</v>
      </c>
      <c r="E24" s="103" t="s">
        <v>896</v>
      </c>
    </row>
    <row r="25" spans="1:8" s="75" customFormat="1" ht="18" customHeight="1" x14ac:dyDescent="0.4">
      <c r="A25" s="276"/>
      <c r="B25" s="79" t="s">
        <v>534</v>
      </c>
      <c r="C25" s="79" t="s">
        <v>363</v>
      </c>
      <c r="D25" s="80">
        <v>12444</v>
      </c>
      <c r="E25" s="103" t="s">
        <v>825</v>
      </c>
    </row>
    <row r="26" spans="1:8" s="75" customFormat="1" ht="18" customHeight="1" x14ac:dyDescent="0.4">
      <c r="A26" s="276"/>
      <c r="B26" s="79" t="s">
        <v>897</v>
      </c>
      <c r="C26" s="79" t="s">
        <v>898</v>
      </c>
      <c r="D26" s="80">
        <v>11100</v>
      </c>
      <c r="E26" s="103" t="s">
        <v>899</v>
      </c>
    </row>
    <row r="27" spans="1:8" s="75" customFormat="1" ht="18" customHeight="1" x14ac:dyDescent="0.4">
      <c r="A27" s="276"/>
      <c r="B27" s="79" t="s">
        <v>900</v>
      </c>
      <c r="C27" s="79" t="s">
        <v>901</v>
      </c>
      <c r="D27" s="80">
        <v>11100</v>
      </c>
      <c r="E27" s="103" t="s">
        <v>901</v>
      </c>
    </row>
    <row r="28" spans="1:8" s="75" customFormat="1" ht="18" customHeight="1" x14ac:dyDescent="0.4">
      <c r="A28" s="276"/>
      <c r="B28" s="79" t="s">
        <v>902</v>
      </c>
      <c r="C28" s="79" t="s">
        <v>903</v>
      </c>
      <c r="D28" s="80">
        <v>10640</v>
      </c>
      <c r="E28" s="103" t="s">
        <v>904</v>
      </c>
    </row>
    <row r="29" spans="1:8" s="75" customFormat="1" ht="18" customHeight="1" x14ac:dyDescent="0.4">
      <c r="A29" s="276"/>
      <c r="B29" s="79" t="s">
        <v>698</v>
      </c>
      <c r="C29" s="79"/>
      <c r="D29" s="80">
        <v>219998</v>
      </c>
      <c r="E29" s="103"/>
    </row>
    <row r="30" spans="1:8" s="75" customFormat="1" ht="18" customHeight="1" x14ac:dyDescent="0.4">
      <c r="A30" s="276"/>
      <c r="B30" s="100" t="s">
        <v>571</v>
      </c>
      <c r="C30" s="101"/>
      <c r="D30" s="102">
        <f>SUBTOTAL(9,D10:D29)</f>
        <v>1416392</v>
      </c>
      <c r="E30" s="122"/>
      <c r="H30" s="115"/>
    </row>
    <row r="31" spans="1:8" s="75" customFormat="1" ht="18" customHeight="1" x14ac:dyDescent="0.4">
      <c r="A31" s="276"/>
      <c r="B31" s="79" t="s">
        <v>572</v>
      </c>
      <c r="C31" s="103" t="s">
        <v>831</v>
      </c>
      <c r="D31" s="80">
        <v>1009593</v>
      </c>
      <c r="E31" s="103" t="s">
        <v>833</v>
      </c>
    </row>
    <row r="32" spans="1:8" s="75" customFormat="1" ht="18" customHeight="1" x14ac:dyDescent="0.4">
      <c r="A32" s="276"/>
      <c r="B32" s="79" t="s">
        <v>616</v>
      </c>
      <c r="C32" s="103" t="s">
        <v>831</v>
      </c>
      <c r="D32" s="80">
        <v>313753</v>
      </c>
      <c r="E32" s="103" t="s">
        <v>616</v>
      </c>
    </row>
    <row r="33" spans="1:5" s="75" customFormat="1" ht="18" customHeight="1" x14ac:dyDescent="0.4">
      <c r="A33" s="276"/>
      <c r="B33" s="79" t="s">
        <v>573</v>
      </c>
      <c r="C33" s="103" t="s">
        <v>831</v>
      </c>
      <c r="D33" s="80">
        <v>155667</v>
      </c>
      <c r="E33" s="103" t="s">
        <v>834</v>
      </c>
    </row>
    <row r="34" spans="1:5" s="75" customFormat="1" ht="18" customHeight="1" x14ac:dyDescent="0.4">
      <c r="A34" s="276"/>
      <c r="B34" s="79" t="s">
        <v>617</v>
      </c>
      <c r="C34" s="103" t="s">
        <v>831</v>
      </c>
      <c r="D34" s="80">
        <v>130713</v>
      </c>
      <c r="E34" s="103" t="s">
        <v>617</v>
      </c>
    </row>
    <row r="35" spans="1:5" s="75" customFormat="1" ht="18" customHeight="1" x14ac:dyDescent="0.4">
      <c r="A35" s="276"/>
      <c r="B35" s="79" t="s">
        <v>622</v>
      </c>
      <c r="C35" s="103" t="s">
        <v>831</v>
      </c>
      <c r="D35" s="80">
        <v>53322</v>
      </c>
      <c r="E35" s="103" t="s">
        <v>574</v>
      </c>
    </row>
    <row r="36" spans="1:5" s="75" customFormat="1" ht="18" customHeight="1" x14ac:dyDescent="0.4">
      <c r="A36" s="276"/>
      <c r="B36" s="79" t="s">
        <v>832</v>
      </c>
      <c r="C36" s="103"/>
      <c r="D36" s="80">
        <v>14803</v>
      </c>
      <c r="E36" s="103"/>
    </row>
    <row r="37" spans="1:5" s="75" customFormat="1" ht="18" customHeight="1" x14ac:dyDescent="0.4">
      <c r="A37" s="276"/>
      <c r="B37" s="100" t="s">
        <v>575</v>
      </c>
      <c r="C37" s="101"/>
      <c r="D37" s="102">
        <f>SUBTOTAL(9,D31:D36)</f>
        <v>1677851</v>
      </c>
      <c r="E37" s="122"/>
    </row>
    <row r="38" spans="1:5" s="75" customFormat="1" ht="18" customHeight="1" x14ac:dyDescent="0.4">
      <c r="A38" s="276"/>
      <c r="B38" s="79" t="s">
        <v>576</v>
      </c>
      <c r="C38" s="79" t="s">
        <v>835</v>
      </c>
      <c r="D38" s="80">
        <v>171973</v>
      </c>
      <c r="E38" s="103" t="s">
        <v>836</v>
      </c>
    </row>
    <row r="39" spans="1:5" s="75" customFormat="1" ht="18" customHeight="1" x14ac:dyDescent="0.4">
      <c r="A39" s="276"/>
      <c r="B39" s="79" t="s">
        <v>623</v>
      </c>
      <c r="C39" s="79" t="s">
        <v>837</v>
      </c>
      <c r="D39" s="80">
        <v>3687</v>
      </c>
      <c r="E39" s="103"/>
    </row>
    <row r="40" spans="1:5" s="75" customFormat="1" ht="18" customHeight="1" x14ac:dyDescent="0.4">
      <c r="A40" s="276"/>
      <c r="B40" s="79" t="s">
        <v>838</v>
      </c>
      <c r="C40" s="79"/>
      <c r="D40" s="80">
        <v>325</v>
      </c>
      <c r="E40" s="103"/>
    </row>
    <row r="41" spans="1:5" s="75" customFormat="1" ht="18" customHeight="1" x14ac:dyDescent="0.4">
      <c r="A41" s="276"/>
      <c r="B41" s="100" t="s">
        <v>577</v>
      </c>
      <c r="C41" s="101"/>
      <c r="D41" s="102">
        <f>SUBTOTAL(9,D38:D40)</f>
        <v>175985</v>
      </c>
      <c r="E41" s="122"/>
    </row>
    <row r="42" spans="1:5" s="75" customFormat="1" ht="18" customHeight="1" x14ac:dyDescent="0.4">
      <c r="A42" s="276"/>
      <c r="B42" s="79" t="s">
        <v>578</v>
      </c>
      <c r="C42" s="79" t="s">
        <v>831</v>
      </c>
      <c r="D42" s="80">
        <v>766219</v>
      </c>
      <c r="E42" s="103" t="s">
        <v>839</v>
      </c>
    </row>
    <row r="43" spans="1:5" s="75" customFormat="1" ht="18" customHeight="1" x14ac:dyDescent="0.4">
      <c r="A43" s="276"/>
      <c r="B43" s="79" t="s">
        <v>579</v>
      </c>
      <c r="C43" s="79" t="s">
        <v>831</v>
      </c>
      <c r="D43" s="80">
        <v>377057</v>
      </c>
      <c r="E43" s="103" t="s">
        <v>840</v>
      </c>
    </row>
    <row r="44" spans="1:5" s="75" customFormat="1" ht="18" customHeight="1" x14ac:dyDescent="0.4">
      <c r="A44" s="276"/>
      <c r="B44" s="79" t="s">
        <v>580</v>
      </c>
      <c r="C44" s="79" t="s">
        <v>831</v>
      </c>
      <c r="D44" s="80">
        <v>261630</v>
      </c>
      <c r="E44" s="103" t="s">
        <v>841</v>
      </c>
    </row>
    <row r="45" spans="1:5" s="75" customFormat="1" ht="18" customHeight="1" x14ac:dyDescent="0.4">
      <c r="A45" s="276"/>
      <c r="B45" s="79" t="s">
        <v>842</v>
      </c>
      <c r="C45" s="79"/>
      <c r="D45" s="80">
        <v>268608</v>
      </c>
      <c r="E45" s="103"/>
    </row>
    <row r="46" spans="1:5" s="75" customFormat="1" ht="18" customHeight="1" x14ac:dyDescent="0.4">
      <c r="A46" s="276"/>
      <c r="B46" s="100" t="s">
        <v>581</v>
      </c>
      <c r="C46" s="101"/>
      <c r="D46" s="102">
        <f>SUBTOTAL(9,D42:D45)</f>
        <v>1673514</v>
      </c>
      <c r="E46" s="122"/>
    </row>
    <row r="47" spans="1:5" s="75" customFormat="1" ht="18" customHeight="1" x14ac:dyDescent="0.4">
      <c r="A47" s="276"/>
      <c r="B47" s="79" t="s">
        <v>731</v>
      </c>
      <c r="C47" s="79"/>
      <c r="D47" s="80">
        <v>5853</v>
      </c>
      <c r="E47" s="103"/>
    </row>
    <row r="48" spans="1:5" s="75" customFormat="1" ht="18" customHeight="1" x14ac:dyDescent="0.4">
      <c r="A48" s="276"/>
      <c r="B48" s="100" t="s">
        <v>582</v>
      </c>
      <c r="C48" s="101"/>
      <c r="D48" s="102">
        <f>SUBTOTAL(9,D47)</f>
        <v>5853</v>
      </c>
      <c r="E48" s="122"/>
    </row>
    <row r="49" spans="1:5" s="75" customFormat="1" ht="18" customHeight="1" x14ac:dyDescent="0.4">
      <c r="A49" s="276"/>
      <c r="B49" s="79" t="s">
        <v>732</v>
      </c>
      <c r="C49" s="79"/>
      <c r="D49" s="80">
        <v>127</v>
      </c>
      <c r="E49" s="103"/>
    </row>
    <row r="50" spans="1:5" s="75" customFormat="1" ht="18" customHeight="1" x14ac:dyDescent="0.4">
      <c r="A50" s="276"/>
      <c r="B50" s="100" t="s">
        <v>583</v>
      </c>
      <c r="C50" s="101"/>
      <c r="D50" s="102">
        <f>SUBTOTAL(9,D49)</f>
        <v>127</v>
      </c>
      <c r="E50" s="122"/>
    </row>
    <row r="51" spans="1:5" s="75" customFormat="1" ht="18" customHeight="1" x14ac:dyDescent="0.4">
      <c r="A51" s="276"/>
      <c r="B51" s="79" t="s">
        <v>733</v>
      </c>
      <c r="C51" s="79"/>
      <c r="D51" s="80">
        <v>53340</v>
      </c>
      <c r="E51" s="103"/>
    </row>
    <row r="52" spans="1:5" s="75" customFormat="1" ht="18" customHeight="1" x14ac:dyDescent="0.4">
      <c r="A52" s="276"/>
      <c r="B52" s="79" t="s">
        <v>734</v>
      </c>
      <c r="C52" s="79"/>
      <c r="D52" s="80">
        <v>2809</v>
      </c>
      <c r="E52" s="103"/>
    </row>
    <row r="53" spans="1:5" s="75" customFormat="1" ht="18" customHeight="1" x14ac:dyDescent="0.4">
      <c r="A53" s="276"/>
      <c r="B53" s="100" t="s">
        <v>584</v>
      </c>
      <c r="C53" s="101"/>
      <c r="D53" s="102">
        <f>SUBTOTAL(9,D51:D52)</f>
        <v>56149</v>
      </c>
      <c r="E53" s="122"/>
    </row>
    <row r="54" spans="1:5" s="75" customFormat="1" ht="18" customHeight="1" x14ac:dyDescent="0.4">
      <c r="A54" s="276"/>
      <c r="B54" s="79" t="s">
        <v>735</v>
      </c>
      <c r="C54" s="79"/>
      <c r="D54" s="80">
        <v>-1481</v>
      </c>
      <c r="E54" s="103"/>
    </row>
    <row r="55" spans="1:5" s="75" customFormat="1" ht="18" customHeight="1" x14ac:dyDescent="0.4">
      <c r="A55" s="276"/>
      <c r="B55" s="79" t="s">
        <v>736</v>
      </c>
      <c r="C55" s="79"/>
      <c r="D55" s="80">
        <v>-2982</v>
      </c>
      <c r="E55" s="103"/>
    </row>
    <row r="56" spans="1:5" s="75" customFormat="1" ht="18" customHeight="1" x14ac:dyDescent="0.4">
      <c r="A56" s="276"/>
      <c r="B56" s="100" t="s">
        <v>585</v>
      </c>
      <c r="C56" s="101"/>
      <c r="D56" s="102">
        <f>SUBTOTAL(9,D54:D55)</f>
        <v>-4463</v>
      </c>
      <c r="E56" s="122"/>
    </row>
    <row r="57" spans="1:5" s="75" customFormat="1" ht="18" customHeight="1" x14ac:dyDescent="0.4">
      <c r="A57" s="81" t="s">
        <v>42</v>
      </c>
      <c r="B57" s="99"/>
      <c r="C57" s="99"/>
      <c r="D57" s="80">
        <f>SUBTOTAL(9,D6:D56)-1</f>
        <v>5017199</v>
      </c>
      <c r="E57" s="121"/>
    </row>
  </sheetData>
  <mergeCells count="2">
    <mergeCell ref="A6:A9"/>
    <mergeCell ref="A10:A56"/>
  </mergeCells>
  <phoneticPr fontId="2"/>
  <printOptions horizontalCentered="1"/>
  <pageMargins left="0.39370078740157483" right="0.39370078740157483" top="0.39370078740157483" bottom="0.39370078740157483" header="0.19685039370078741" footer="0.19685039370078741"/>
  <pageSetup paperSize="9" scale="50" orientation="landscape" r:id="rId1"/>
  <headerFooter>
    <oddHeader xml:space="preserve">&amp;R&amp;9
</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A39D2-28C2-4881-85B0-30664FB132C2}">
  <sheetPr>
    <pageSetUpPr fitToPage="1"/>
  </sheetPr>
  <dimension ref="A1:K80"/>
  <sheetViews>
    <sheetView topLeftCell="A50" workbookViewId="0">
      <selection activeCell="E68" sqref="E68"/>
    </sheetView>
  </sheetViews>
  <sheetFormatPr defaultColWidth="8.86328125" defaultRowHeight="11" x14ac:dyDescent="0.4"/>
  <cols>
    <col min="1" max="2" width="17.1328125" style="13" customWidth="1"/>
    <col min="3" max="9" width="23.6328125" style="13" customWidth="1"/>
    <col min="10" max="10" width="9.7265625" style="13" bestFit="1" customWidth="1"/>
    <col min="11" max="13" width="8.86328125" style="13"/>
    <col min="14" max="14" width="9.7265625" style="13" bestFit="1" customWidth="1"/>
    <col min="15" max="16384" width="8.86328125" style="13"/>
  </cols>
  <sheetData>
    <row r="1" spans="1:9" ht="21.25" x14ac:dyDescent="0.65">
      <c r="A1" s="12" t="s">
        <v>340</v>
      </c>
    </row>
    <row r="2" spans="1:9" ht="13.25" x14ac:dyDescent="0.45">
      <c r="A2" s="14"/>
    </row>
    <row r="3" spans="1:9" ht="13.25" x14ac:dyDescent="0.45">
      <c r="A3" s="14"/>
    </row>
    <row r="4" spans="1:9" ht="13.25" x14ac:dyDescent="0.45">
      <c r="E4" s="16" t="s">
        <v>682</v>
      </c>
      <c r="F4" s="16"/>
      <c r="G4" s="16"/>
      <c r="H4" s="16"/>
      <c r="I4" s="16"/>
    </row>
    <row r="5" spans="1:9" ht="22.5" customHeight="1" x14ac:dyDescent="0.4">
      <c r="A5" s="17" t="s">
        <v>111</v>
      </c>
      <c r="B5" s="17" t="s">
        <v>106</v>
      </c>
      <c r="C5" s="260" t="s">
        <v>112</v>
      </c>
      <c r="D5" s="260"/>
      <c r="E5" s="17" t="s">
        <v>113</v>
      </c>
      <c r="F5" s="48"/>
      <c r="G5" s="48"/>
      <c r="H5" s="48"/>
      <c r="I5" s="48"/>
    </row>
    <row r="6" spans="1:9" s="75" customFormat="1" ht="18" customHeight="1" x14ac:dyDescent="0.4">
      <c r="A6" s="274" t="s">
        <v>114</v>
      </c>
      <c r="B6" s="274" t="s">
        <v>115</v>
      </c>
      <c r="C6" s="276" t="s">
        <v>624</v>
      </c>
      <c r="D6" s="275"/>
      <c r="E6" s="91">
        <v>949801</v>
      </c>
    </row>
    <row r="7" spans="1:9" s="75" customFormat="1" ht="18" customHeight="1" x14ac:dyDescent="0.4">
      <c r="A7" s="274"/>
      <c r="B7" s="274"/>
      <c r="C7" s="276" t="s">
        <v>625</v>
      </c>
      <c r="D7" s="275"/>
      <c r="E7" s="91">
        <v>62615</v>
      </c>
    </row>
    <row r="8" spans="1:9" s="75" customFormat="1" ht="18" customHeight="1" x14ac:dyDescent="0.4">
      <c r="A8" s="274"/>
      <c r="B8" s="274"/>
      <c r="C8" s="276" t="s">
        <v>626</v>
      </c>
      <c r="D8" s="275"/>
      <c r="E8" s="91">
        <v>364</v>
      </c>
    </row>
    <row r="9" spans="1:9" s="75" customFormat="1" ht="18" customHeight="1" x14ac:dyDescent="0.4">
      <c r="A9" s="274"/>
      <c r="B9" s="274"/>
      <c r="C9" s="276" t="s">
        <v>627</v>
      </c>
      <c r="D9" s="275"/>
      <c r="E9" s="91">
        <v>2681</v>
      </c>
    </row>
    <row r="10" spans="1:9" s="75" customFormat="1" ht="18" customHeight="1" x14ac:dyDescent="0.4">
      <c r="A10" s="274"/>
      <c r="B10" s="274"/>
      <c r="C10" s="276" t="s">
        <v>628</v>
      </c>
      <c r="D10" s="275"/>
      <c r="E10" s="91">
        <v>2855</v>
      </c>
    </row>
    <row r="11" spans="1:9" s="75" customFormat="1" ht="18" customHeight="1" x14ac:dyDescent="0.4">
      <c r="A11" s="274"/>
      <c r="B11" s="274"/>
      <c r="C11" s="276" t="s">
        <v>629</v>
      </c>
      <c r="D11" s="275"/>
      <c r="E11" s="91">
        <v>12697</v>
      </c>
    </row>
    <row r="12" spans="1:9" s="75" customFormat="1" ht="18" customHeight="1" x14ac:dyDescent="0.4">
      <c r="A12" s="274"/>
      <c r="B12" s="274"/>
      <c r="C12" s="276" t="s">
        <v>630</v>
      </c>
      <c r="D12" s="275"/>
      <c r="E12" s="91">
        <v>292107</v>
      </c>
    </row>
    <row r="13" spans="1:9" s="75" customFormat="1" ht="18" customHeight="1" x14ac:dyDescent="0.4">
      <c r="A13" s="274"/>
      <c r="B13" s="274"/>
      <c r="C13" s="276" t="s">
        <v>631</v>
      </c>
      <c r="D13" s="275"/>
      <c r="E13" s="91">
        <v>6150</v>
      </c>
    </row>
    <row r="14" spans="1:9" s="75" customFormat="1" ht="18" customHeight="1" x14ac:dyDescent="0.4">
      <c r="A14" s="274"/>
      <c r="B14" s="274"/>
      <c r="C14" s="276" t="s">
        <v>632</v>
      </c>
      <c r="D14" s="275"/>
      <c r="E14" s="91">
        <v>9634</v>
      </c>
    </row>
    <row r="15" spans="1:9" s="75" customFormat="1" ht="18" customHeight="1" x14ac:dyDescent="0.4">
      <c r="A15" s="274"/>
      <c r="B15" s="274"/>
      <c r="C15" s="276" t="s">
        <v>633</v>
      </c>
      <c r="D15" s="275"/>
      <c r="E15" s="91">
        <v>3216754</v>
      </c>
    </row>
    <row r="16" spans="1:9" s="75" customFormat="1" ht="18" customHeight="1" x14ac:dyDescent="0.4">
      <c r="A16" s="274"/>
      <c r="B16" s="274"/>
      <c r="C16" s="276" t="s">
        <v>634</v>
      </c>
      <c r="D16" s="275"/>
      <c r="E16" s="91">
        <v>879</v>
      </c>
    </row>
    <row r="17" spans="1:5" s="75" customFormat="1" ht="18" customHeight="1" x14ac:dyDescent="0.4">
      <c r="A17" s="274"/>
      <c r="B17" s="274"/>
      <c r="C17" s="276" t="s">
        <v>635</v>
      </c>
      <c r="D17" s="275"/>
      <c r="E17" s="91">
        <v>13600</v>
      </c>
    </row>
    <row r="18" spans="1:5" s="75" customFormat="1" ht="18" customHeight="1" x14ac:dyDescent="0.4">
      <c r="A18" s="274"/>
      <c r="B18" s="274"/>
      <c r="C18" s="276" t="s">
        <v>636</v>
      </c>
      <c r="D18" s="275"/>
      <c r="E18" s="91">
        <v>200926</v>
      </c>
    </row>
    <row r="19" spans="1:5" s="75" customFormat="1" ht="18" customHeight="1" x14ac:dyDescent="0.4">
      <c r="A19" s="274"/>
      <c r="B19" s="274"/>
      <c r="C19" s="276" t="s">
        <v>543</v>
      </c>
      <c r="D19" s="275"/>
      <c r="E19" s="91">
        <v>9470</v>
      </c>
    </row>
    <row r="20" spans="1:5" s="75" customFormat="1" ht="18" customHeight="1" x14ac:dyDescent="0.4">
      <c r="A20" s="274"/>
      <c r="B20" s="274"/>
      <c r="C20" s="274" t="s">
        <v>72</v>
      </c>
      <c r="D20" s="275"/>
      <c r="E20" s="91">
        <f>SUBTOTAL(9,E6:E19)</f>
        <v>4780533</v>
      </c>
    </row>
    <row r="21" spans="1:5" s="75" customFormat="1" ht="18" customHeight="1" x14ac:dyDescent="0.4">
      <c r="A21" s="274"/>
      <c r="B21" s="274" t="s">
        <v>119</v>
      </c>
      <c r="C21" s="277" t="s">
        <v>120</v>
      </c>
      <c r="D21" s="79" t="s">
        <v>121</v>
      </c>
      <c r="E21" s="91">
        <v>29908</v>
      </c>
    </row>
    <row r="22" spans="1:5" s="75" customFormat="1" ht="18" customHeight="1" x14ac:dyDescent="0.4">
      <c r="A22" s="274"/>
      <c r="B22" s="274"/>
      <c r="C22" s="274"/>
      <c r="D22" s="79" t="s">
        <v>544</v>
      </c>
      <c r="E22" s="91">
        <v>0</v>
      </c>
    </row>
    <row r="23" spans="1:5" s="75" customFormat="1" ht="18" customHeight="1" x14ac:dyDescent="0.4">
      <c r="A23" s="274"/>
      <c r="B23" s="274"/>
      <c r="C23" s="274"/>
      <c r="D23" s="81" t="s">
        <v>122</v>
      </c>
      <c r="E23" s="91">
        <f>SUBTOTAL(9,E21:E22)</f>
        <v>29908</v>
      </c>
    </row>
    <row r="24" spans="1:5" s="75" customFormat="1" ht="18" customHeight="1" x14ac:dyDescent="0.4">
      <c r="A24" s="274"/>
      <c r="B24" s="274"/>
      <c r="C24" s="277" t="s">
        <v>123</v>
      </c>
      <c r="D24" s="79" t="s">
        <v>121</v>
      </c>
      <c r="E24" s="91">
        <v>1123552</v>
      </c>
    </row>
    <row r="25" spans="1:5" s="75" customFormat="1" ht="18" customHeight="1" x14ac:dyDescent="0.4">
      <c r="A25" s="274"/>
      <c r="B25" s="274"/>
      <c r="C25" s="274"/>
      <c r="D25" s="79" t="s">
        <v>544</v>
      </c>
      <c r="E25" s="91">
        <v>554133</v>
      </c>
    </row>
    <row r="26" spans="1:5" s="75" customFormat="1" ht="18" customHeight="1" x14ac:dyDescent="0.4">
      <c r="A26" s="274"/>
      <c r="B26" s="274"/>
      <c r="C26" s="274"/>
      <c r="D26" s="81" t="s">
        <v>122</v>
      </c>
      <c r="E26" s="91">
        <f>SUBTOTAL(9,E24:E25)</f>
        <v>1677685</v>
      </c>
    </row>
    <row r="27" spans="1:5" s="75" customFormat="1" ht="18" customHeight="1" x14ac:dyDescent="0.4">
      <c r="A27" s="275"/>
      <c r="B27" s="275"/>
      <c r="C27" s="274" t="s">
        <v>72</v>
      </c>
      <c r="D27" s="275"/>
      <c r="E27" s="91">
        <f>SUBTOTAL(9,E21:E26)-1</f>
        <v>1707592</v>
      </c>
    </row>
    <row r="28" spans="1:5" s="75" customFormat="1" ht="18" customHeight="1" x14ac:dyDescent="0.4">
      <c r="A28" s="275"/>
      <c r="B28" s="290" t="s">
        <v>42</v>
      </c>
      <c r="C28" s="291"/>
      <c r="D28" s="291"/>
      <c r="E28" s="104">
        <f>E20+E27</f>
        <v>6488125</v>
      </c>
    </row>
    <row r="29" spans="1:5" s="75" customFormat="1" ht="18" customHeight="1" x14ac:dyDescent="0.4">
      <c r="A29" s="274" t="s">
        <v>124</v>
      </c>
      <c r="B29" s="274" t="s">
        <v>115</v>
      </c>
      <c r="C29" s="276" t="s">
        <v>586</v>
      </c>
      <c r="D29" s="275"/>
      <c r="E29" s="91">
        <v>380596</v>
      </c>
    </row>
    <row r="30" spans="1:5" s="75" customFormat="1" ht="18" customHeight="1" x14ac:dyDescent="0.4">
      <c r="A30" s="274"/>
      <c r="B30" s="274"/>
      <c r="C30" s="276" t="s">
        <v>587</v>
      </c>
      <c r="D30" s="275"/>
      <c r="E30" s="91">
        <v>167820</v>
      </c>
    </row>
    <row r="31" spans="1:5" s="75" customFormat="1" ht="18" customHeight="1" x14ac:dyDescent="0.4">
      <c r="A31" s="274"/>
      <c r="B31" s="274"/>
      <c r="C31" s="276" t="s">
        <v>543</v>
      </c>
      <c r="D31" s="275"/>
      <c r="E31" s="91">
        <v>10068</v>
      </c>
    </row>
    <row r="32" spans="1:5" s="75" customFormat="1" ht="18" customHeight="1" x14ac:dyDescent="0.4">
      <c r="A32" s="274"/>
      <c r="B32" s="274"/>
      <c r="C32" s="290" t="s">
        <v>588</v>
      </c>
      <c r="D32" s="290"/>
      <c r="E32" s="104">
        <f>SUBTOTAL(9,E29:E31)</f>
        <v>558484</v>
      </c>
    </row>
    <row r="33" spans="1:5" s="75" customFormat="1" ht="18" customHeight="1" x14ac:dyDescent="0.4">
      <c r="A33" s="274"/>
      <c r="B33" s="274"/>
      <c r="C33" s="276" t="s">
        <v>589</v>
      </c>
      <c r="D33" s="275"/>
      <c r="E33" s="91">
        <v>126711</v>
      </c>
    </row>
    <row r="34" spans="1:5" s="75" customFormat="1" ht="18" customHeight="1" x14ac:dyDescent="0.4">
      <c r="A34" s="274"/>
      <c r="B34" s="274"/>
      <c r="C34" s="276" t="s">
        <v>590</v>
      </c>
      <c r="D34" s="275"/>
      <c r="E34" s="91">
        <v>56258</v>
      </c>
    </row>
    <row r="35" spans="1:5" s="75" customFormat="1" ht="18" customHeight="1" x14ac:dyDescent="0.4">
      <c r="A35" s="274"/>
      <c r="B35" s="274"/>
      <c r="C35" s="276" t="s">
        <v>543</v>
      </c>
      <c r="D35" s="275"/>
      <c r="E35" s="91">
        <v>-340</v>
      </c>
    </row>
    <row r="36" spans="1:5" s="75" customFormat="1" ht="18" customHeight="1" x14ac:dyDescent="0.4">
      <c r="A36" s="274"/>
      <c r="B36" s="274"/>
      <c r="C36" s="290" t="s">
        <v>591</v>
      </c>
      <c r="D36" s="290"/>
      <c r="E36" s="104">
        <f>SUBTOTAL(9,E33:E35)</f>
        <v>182629</v>
      </c>
    </row>
    <row r="37" spans="1:5" s="75" customFormat="1" ht="18" customHeight="1" x14ac:dyDescent="0.4">
      <c r="A37" s="274"/>
      <c r="B37" s="274"/>
      <c r="C37" s="276" t="s">
        <v>592</v>
      </c>
      <c r="D37" s="275"/>
      <c r="E37" s="91">
        <v>355621</v>
      </c>
    </row>
    <row r="38" spans="1:5" s="75" customFormat="1" ht="18" customHeight="1" x14ac:dyDescent="0.4">
      <c r="A38" s="274"/>
      <c r="B38" s="274"/>
      <c r="C38" s="292" t="s">
        <v>618</v>
      </c>
      <c r="D38" s="293"/>
      <c r="E38" s="91">
        <v>486138</v>
      </c>
    </row>
    <row r="39" spans="1:5" s="75" customFormat="1" ht="18" customHeight="1" x14ac:dyDescent="0.4">
      <c r="A39" s="274"/>
      <c r="B39" s="274"/>
      <c r="C39" s="276" t="s">
        <v>593</v>
      </c>
      <c r="D39" s="275"/>
      <c r="E39" s="91">
        <v>283475</v>
      </c>
    </row>
    <row r="40" spans="1:5" s="75" customFormat="1" ht="18" customHeight="1" x14ac:dyDescent="0.4">
      <c r="A40" s="274"/>
      <c r="B40" s="274"/>
      <c r="C40" s="276" t="s">
        <v>543</v>
      </c>
      <c r="D40" s="275"/>
      <c r="E40" s="91">
        <v>-18272</v>
      </c>
    </row>
    <row r="41" spans="1:5" s="75" customFormat="1" ht="18" customHeight="1" x14ac:dyDescent="0.4">
      <c r="A41" s="274"/>
      <c r="B41" s="274"/>
      <c r="C41" s="290" t="s">
        <v>594</v>
      </c>
      <c r="D41" s="290"/>
      <c r="E41" s="104">
        <f>SUBTOTAL(9,E37:E40)</f>
        <v>1106962</v>
      </c>
    </row>
    <row r="42" spans="1:5" s="75" customFormat="1" ht="18" customHeight="1" x14ac:dyDescent="0.4">
      <c r="A42" s="274"/>
      <c r="B42" s="274"/>
      <c r="C42" s="276" t="s">
        <v>541</v>
      </c>
      <c r="D42" s="275"/>
      <c r="E42" s="91">
        <v>2101</v>
      </c>
    </row>
    <row r="43" spans="1:5" s="75" customFormat="1" ht="18" customHeight="1" x14ac:dyDescent="0.4">
      <c r="A43" s="274"/>
      <c r="B43" s="274"/>
      <c r="C43" s="276" t="s">
        <v>595</v>
      </c>
      <c r="D43" s="275"/>
      <c r="E43" s="91">
        <v>182966</v>
      </c>
    </row>
    <row r="44" spans="1:5" s="75" customFormat="1" ht="18" customHeight="1" x14ac:dyDescent="0.4">
      <c r="A44" s="274"/>
      <c r="B44" s="274"/>
      <c r="C44" s="276" t="s">
        <v>543</v>
      </c>
      <c r="D44" s="275"/>
      <c r="E44" s="91">
        <v>3885</v>
      </c>
    </row>
    <row r="45" spans="1:5" s="75" customFormat="1" ht="18" customHeight="1" x14ac:dyDescent="0.4">
      <c r="A45" s="274"/>
      <c r="B45" s="274"/>
      <c r="C45" s="290" t="s">
        <v>596</v>
      </c>
      <c r="D45" s="290"/>
      <c r="E45" s="104">
        <f>SUBTOTAL(9,E42:E44)</f>
        <v>188952</v>
      </c>
    </row>
    <row r="46" spans="1:5" s="75" customFormat="1" ht="18" customHeight="1" x14ac:dyDescent="0.4">
      <c r="A46" s="274"/>
      <c r="B46" s="274"/>
      <c r="C46" s="276" t="s">
        <v>597</v>
      </c>
      <c r="D46" s="275"/>
      <c r="E46" s="91">
        <v>285463</v>
      </c>
    </row>
    <row r="47" spans="1:5" s="75" customFormat="1" ht="18" customHeight="1" x14ac:dyDescent="0.4">
      <c r="A47" s="274"/>
      <c r="B47" s="274"/>
      <c r="C47" s="290" t="s">
        <v>598</v>
      </c>
      <c r="D47" s="290"/>
      <c r="E47" s="104">
        <f>SUBTOTAL(9,E46:E46)</f>
        <v>285463</v>
      </c>
    </row>
    <row r="48" spans="1:5" s="75" customFormat="1" ht="18" customHeight="1" x14ac:dyDescent="0.4">
      <c r="A48" s="274"/>
      <c r="B48" s="274"/>
      <c r="C48" s="276" t="s">
        <v>597</v>
      </c>
      <c r="D48" s="275"/>
      <c r="E48" s="91">
        <v>18329</v>
      </c>
    </row>
    <row r="49" spans="1:11" s="75" customFormat="1" ht="18" customHeight="1" x14ac:dyDescent="0.4">
      <c r="A49" s="274"/>
      <c r="B49" s="274"/>
      <c r="C49" s="290" t="s">
        <v>599</v>
      </c>
      <c r="D49" s="290"/>
      <c r="E49" s="104">
        <f>SUBTOTAL(9,E48:E48)</f>
        <v>18329</v>
      </c>
    </row>
    <row r="50" spans="1:11" s="75" customFormat="1" ht="18" customHeight="1" x14ac:dyDescent="0.4">
      <c r="A50" s="274"/>
      <c r="B50" s="274"/>
      <c r="C50" s="276" t="s">
        <v>597</v>
      </c>
      <c r="D50" s="275"/>
      <c r="E50" s="91">
        <v>185040</v>
      </c>
    </row>
    <row r="51" spans="1:11" s="75" customFormat="1" ht="18" customHeight="1" x14ac:dyDescent="0.4">
      <c r="A51" s="274"/>
      <c r="B51" s="274"/>
      <c r="C51" s="290" t="s">
        <v>600</v>
      </c>
      <c r="D51" s="290"/>
      <c r="E51" s="104">
        <f>SUBTOTAL(9,E50:E50)</f>
        <v>185040</v>
      </c>
    </row>
    <row r="52" spans="1:11" s="75" customFormat="1" ht="18" customHeight="1" x14ac:dyDescent="0.45">
      <c r="A52" s="274"/>
      <c r="B52" s="274"/>
      <c r="C52" s="274" t="s">
        <v>72</v>
      </c>
      <c r="D52" s="275"/>
      <c r="E52" s="91">
        <f>SUBTOTAL(9,E29:E51)</f>
        <v>2525859</v>
      </c>
      <c r="J52" s="105"/>
      <c r="K52" s="106"/>
    </row>
    <row r="53" spans="1:11" s="75" customFormat="1" ht="18" customHeight="1" x14ac:dyDescent="0.4">
      <c r="A53" s="274"/>
      <c r="B53" s="274" t="s">
        <v>119</v>
      </c>
      <c r="C53" s="277" t="s">
        <v>120</v>
      </c>
      <c r="D53" s="79" t="s">
        <v>121</v>
      </c>
      <c r="E53" s="91">
        <v>0</v>
      </c>
    </row>
    <row r="54" spans="1:11" s="75" customFormat="1" ht="18" customHeight="1" x14ac:dyDescent="0.4">
      <c r="A54" s="274"/>
      <c r="B54" s="274"/>
      <c r="C54" s="274"/>
      <c r="D54" s="79" t="s">
        <v>544</v>
      </c>
      <c r="E54" s="91">
        <v>0</v>
      </c>
    </row>
    <row r="55" spans="1:11" s="75" customFormat="1" ht="18" customHeight="1" x14ac:dyDescent="0.4">
      <c r="A55" s="274"/>
      <c r="B55" s="274"/>
      <c r="C55" s="274"/>
      <c r="D55" s="81" t="s">
        <v>122</v>
      </c>
      <c r="E55" s="91">
        <f>SUBTOTAL(9,E53:E54)</f>
        <v>0</v>
      </c>
    </row>
    <row r="56" spans="1:11" s="75" customFormat="1" ht="18" customHeight="1" x14ac:dyDescent="0.4">
      <c r="A56" s="274"/>
      <c r="B56" s="274"/>
      <c r="C56" s="277" t="s">
        <v>123</v>
      </c>
      <c r="D56" s="79" t="s">
        <v>121</v>
      </c>
      <c r="E56" s="91">
        <f>70+12757+67583+4551+494427</f>
        <v>579388</v>
      </c>
    </row>
    <row r="57" spans="1:11" s="75" customFormat="1" ht="18" customHeight="1" x14ac:dyDescent="0.4">
      <c r="A57" s="274"/>
      <c r="B57" s="274"/>
      <c r="C57" s="274"/>
      <c r="D57" s="79" t="s">
        <v>843</v>
      </c>
      <c r="E57" s="91">
        <f>1255214+3608+4080+250232</f>
        <v>1513134</v>
      </c>
    </row>
    <row r="58" spans="1:11" s="75" customFormat="1" ht="18" customHeight="1" x14ac:dyDescent="0.4">
      <c r="A58" s="274"/>
      <c r="B58" s="274"/>
      <c r="C58" s="274"/>
      <c r="D58" s="81" t="s">
        <v>122</v>
      </c>
      <c r="E58" s="91">
        <f>SUBTOTAL(9,E56:E57)</f>
        <v>2092522</v>
      </c>
    </row>
    <row r="59" spans="1:11" s="75" customFormat="1" ht="18" customHeight="1" x14ac:dyDescent="0.4">
      <c r="A59" s="275"/>
      <c r="B59" s="275"/>
      <c r="C59" s="274" t="s">
        <v>72</v>
      </c>
      <c r="D59" s="275"/>
      <c r="E59" s="91">
        <f>SUBTOTAL(9,E53:E58)</f>
        <v>2092522</v>
      </c>
    </row>
    <row r="60" spans="1:11" s="75" customFormat="1" ht="18" customHeight="1" x14ac:dyDescent="0.4">
      <c r="A60" s="275"/>
      <c r="B60" s="290" t="s">
        <v>42</v>
      </c>
      <c r="C60" s="291"/>
      <c r="D60" s="291"/>
      <c r="E60" s="104">
        <f>E52+E59</f>
        <v>4618381</v>
      </c>
    </row>
    <row r="61" spans="1:11" s="75" customFormat="1" ht="18" customHeight="1" x14ac:dyDescent="0.4">
      <c r="A61" s="274" t="s">
        <v>601</v>
      </c>
      <c r="B61" s="274" t="s">
        <v>115</v>
      </c>
      <c r="C61" s="276" t="s">
        <v>593</v>
      </c>
      <c r="D61" s="275"/>
      <c r="E61" s="91">
        <v>-985137</v>
      </c>
    </row>
    <row r="62" spans="1:11" s="75" customFormat="1" ht="18" customHeight="1" x14ac:dyDescent="0.4">
      <c r="A62" s="274"/>
      <c r="B62" s="274"/>
      <c r="C62" s="276"/>
      <c r="D62" s="275"/>
      <c r="E62" s="91"/>
    </row>
    <row r="63" spans="1:11" s="75" customFormat="1" ht="18" customHeight="1" x14ac:dyDescent="0.4">
      <c r="A63" s="274"/>
      <c r="B63" s="274"/>
      <c r="C63" s="274" t="s">
        <v>72</v>
      </c>
      <c r="D63" s="275"/>
      <c r="E63" s="91">
        <f>SUBTOTAL(9,E61:E62)</f>
        <v>-985137</v>
      </c>
    </row>
    <row r="64" spans="1:11" s="75" customFormat="1" ht="18" customHeight="1" x14ac:dyDescent="0.4">
      <c r="A64" s="274"/>
      <c r="B64" s="274" t="s">
        <v>119</v>
      </c>
      <c r="C64" s="277" t="s">
        <v>120</v>
      </c>
      <c r="D64" s="79" t="s">
        <v>121</v>
      </c>
      <c r="E64" s="91">
        <v>0</v>
      </c>
    </row>
    <row r="65" spans="1:5" s="75" customFormat="1" ht="18" customHeight="1" x14ac:dyDescent="0.4">
      <c r="A65" s="274"/>
      <c r="B65" s="274"/>
      <c r="C65" s="274"/>
      <c r="D65" s="79" t="s">
        <v>544</v>
      </c>
      <c r="E65" s="91">
        <v>0</v>
      </c>
    </row>
    <row r="66" spans="1:5" s="75" customFormat="1" ht="18" customHeight="1" x14ac:dyDescent="0.4">
      <c r="A66" s="274"/>
      <c r="B66" s="274"/>
      <c r="C66" s="274"/>
      <c r="D66" s="81" t="s">
        <v>122</v>
      </c>
      <c r="E66" s="91">
        <f>SUBTOTAL(9,E64:E65)</f>
        <v>0</v>
      </c>
    </row>
    <row r="67" spans="1:5" s="75" customFormat="1" ht="18" customHeight="1" x14ac:dyDescent="0.4">
      <c r="A67" s="274"/>
      <c r="B67" s="274"/>
      <c r="C67" s="277" t="s">
        <v>123</v>
      </c>
      <c r="D67" s="79" t="s">
        <v>121</v>
      </c>
      <c r="E67" s="91">
        <v>0</v>
      </c>
    </row>
    <row r="68" spans="1:5" s="75" customFormat="1" ht="18" customHeight="1" x14ac:dyDescent="0.4">
      <c r="A68" s="274"/>
      <c r="B68" s="274"/>
      <c r="C68" s="274"/>
      <c r="D68" s="79" t="s">
        <v>544</v>
      </c>
      <c r="E68" s="91">
        <v>-4080</v>
      </c>
    </row>
    <row r="69" spans="1:5" s="75" customFormat="1" ht="18" customHeight="1" x14ac:dyDescent="0.4">
      <c r="A69" s="274"/>
      <c r="B69" s="274"/>
      <c r="C69" s="274"/>
      <c r="D69" s="81" t="s">
        <v>122</v>
      </c>
      <c r="E69" s="91">
        <f>SUBTOTAL(9,E67:E68)</f>
        <v>-4080</v>
      </c>
    </row>
    <row r="70" spans="1:5" s="75" customFormat="1" ht="18" customHeight="1" x14ac:dyDescent="0.4">
      <c r="A70" s="275"/>
      <c r="B70" s="275"/>
      <c r="C70" s="274" t="s">
        <v>72</v>
      </c>
      <c r="D70" s="275"/>
      <c r="E70" s="91">
        <f>SUBTOTAL(9,E64:E69)</f>
        <v>-4080</v>
      </c>
    </row>
    <row r="71" spans="1:5" s="75" customFormat="1" ht="18" customHeight="1" x14ac:dyDescent="0.4">
      <c r="A71" s="275"/>
      <c r="B71" s="290" t="s">
        <v>42</v>
      </c>
      <c r="C71" s="291"/>
      <c r="D71" s="291"/>
      <c r="E71" s="104">
        <f>E63+E70</f>
        <v>-989217</v>
      </c>
    </row>
    <row r="72" spans="1:5" s="75" customFormat="1" ht="18" customHeight="1" x14ac:dyDescent="0.4">
      <c r="A72" s="274" t="s">
        <v>602</v>
      </c>
      <c r="B72" s="81" t="s">
        <v>125</v>
      </c>
      <c r="C72" s="274" t="s">
        <v>72</v>
      </c>
      <c r="D72" s="275"/>
      <c r="E72" s="91">
        <f>E20+E52+E63+2</f>
        <v>6321257</v>
      </c>
    </row>
    <row r="73" spans="1:5" s="75" customFormat="1" ht="18" customHeight="1" x14ac:dyDescent="0.4">
      <c r="A73" s="274"/>
      <c r="B73" s="274" t="s">
        <v>119</v>
      </c>
      <c r="C73" s="277" t="s">
        <v>120</v>
      </c>
      <c r="D73" s="79" t="s">
        <v>121</v>
      </c>
      <c r="E73" s="91">
        <f>E21+E53+E64</f>
        <v>29908</v>
      </c>
    </row>
    <row r="74" spans="1:5" s="75" customFormat="1" ht="18" customHeight="1" x14ac:dyDescent="0.4">
      <c r="A74" s="274"/>
      <c r="B74" s="274"/>
      <c r="C74" s="274"/>
      <c r="D74" s="79" t="s">
        <v>544</v>
      </c>
      <c r="E74" s="91">
        <f>E22+E54+E65</f>
        <v>0</v>
      </c>
    </row>
    <row r="75" spans="1:5" s="75" customFormat="1" ht="18" customHeight="1" x14ac:dyDescent="0.4">
      <c r="A75" s="274"/>
      <c r="B75" s="274"/>
      <c r="C75" s="274"/>
      <c r="D75" s="81" t="s">
        <v>122</v>
      </c>
      <c r="E75" s="91">
        <f>SUBTOTAL(9,E73:E74)</f>
        <v>29908</v>
      </c>
    </row>
    <row r="76" spans="1:5" s="75" customFormat="1" ht="18" customHeight="1" x14ac:dyDescent="0.4">
      <c r="A76" s="274"/>
      <c r="B76" s="274"/>
      <c r="C76" s="277" t="s">
        <v>123</v>
      </c>
      <c r="D76" s="79" t="s">
        <v>121</v>
      </c>
      <c r="E76" s="91">
        <f>E24+E56+E67</f>
        <v>1702940</v>
      </c>
    </row>
    <row r="77" spans="1:5" s="75" customFormat="1" ht="18" customHeight="1" x14ac:dyDescent="0.4">
      <c r="A77" s="274"/>
      <c r="B77" s="274"/>
      <c r="C77" s="274"/>
      <c r="D77" s="79" t="s">
        <v>544</v>
      </c>
      <c r="E77" s="91">
        <f>E25+E57+E68</f>
        <v>2063187</v>
      </c>
    </row>
    <row r="78" spans="1:5" s="75" customFormat="1" ht="18" customHeight="1" x14ac:dyDescent="0.4">
      <c r="A78" s="274"/>
      <c r="B78" s="274"/>
      <c r="C78" s="274"/>
      <c r="D78" s="81" t="s">
        <v>122</v>
      </c>
      <c r="E78" s="91">
        <f>SUBTOTAL(9,E76:E77)</f>
        <v>3766127</v>
      </c>
    </row>
    <row r="79" spans="1:5" s="75" customFormat="1" ht="18" customHeight="1" x14ac:dyDescent="0.4">
      <c r="A79" s="275"/>
      <c r="B79" s="275"/>
      <c r="C79" s="274" t="s">
        <v>72</v>
      </c>
      <c r="D79" s="275"/>
      <c r="E79" s="91">
        <f>SUBTOTAL(9,E73:E78)+1</f>
        <v>3796036</v>
      </c>
    </row>
    <row r="80" spans="1:5" s="75" customFormat="1" ht="18" customHeight="1" x14ac:dyDescent="0.4">
      <c r="A80" s="275"/>
      <c r="B80" s="290" t="s">
        <v>42</v>
      </c>
      <c r="C80" s="291"/>
      <c r="D80" s="291"/>
      <c r="E80" s="104">
        <f>E72+E79</f>
        <v>10117293</v>
      </c>
    </row>
  </sheetData>
  <mergeCells count="71">
    <mergeCell ref="C18:D18"/>
    <mergeCell ref="C5:D5"/>
    <mergeCell ref="A6:A28"/>
    <mergeCell ref="B6:B20"/>
    <mergeCell ref="C6:D6"/>
    <mergeCell ref="C7:D7"/>
    <mergeCell ref="C8:D8"/>
    <mergeCell ref="C9:D9"/>
    <mergeCell ref="C10:D10"/>
    <mergeCell ref="C11:D11"/>
    <mergeCell ref="C12:D12"/>
    <mergeCell ref="C13:D13"/>
    <mergeCell ref="C14:D14"/>
    <mergeCell ref="C15:D15"/>
    <mergeCell ref="C16:D16"/>
    <mergeCell ref="C17:D17"/>
    <mergeCell ref="C19:D19"/>
    <mergeCell ref="C20:D20"/>
    <mergeCell ref="B21:B27"/>
    <mergeCell ref="C21:C23"/>
    <mergeCell ref="C24:C26"/>
    <mergeCell ref="C27:D27"/>
    <mergeCell ref="C41:D41"/>
    <mergeCell ref="B28:D28"/>
    <mergeCell ref="A29:A60"/>
    <mergeCell ref="B29:B52"/>
    <mergeCell ref="C29:D29"/>
    <mergeCell ref="C30:D30"/>
    <mergeCell ref="C31:D31"/>
    <mergeCell ref="C32:D32"/>
    <mergeCell ref="C33:D33"/>
    <mergeCell ref="C34:D34"/>
    <mergeCell ref="C35:D35"/>
    <mergeCell ref="C36:D36"/>
    <mergeCell ref="C37:D37"/>
    <mergeCell ref="C38:D38"/>
    <mergeCell ref="C39:D39"/>
    <mergeCell ref="C40:D40"/>
    <mergeCell ref="B53:B59"/>
    <mergeCell ref="C53:C55"/>
    <mergeCell ref="C56:C58"/>
    <mergeCell ref="C59:D59"/>
    <mergeCell ref="C42:D42"/>
    <mergeCell ref="C43:D43"/>
    <mergeCell ref="C44:D44"/>
    <mergeCell ref="C45:D45"/>
    <mergeCell ref="C46:D46"/>
    <mergeCell ref="C47:D47"/>
    <mergeCell ref="C48:D48"/>
    <mergeCell ref="C49:D49"/>
    <mergeCell ref="C50:D50"/>
    <mergeCell ref="C51:D51"/>
    <mergeCell ref="C52:D52"/>
    <mergeCell ref="B60:D60"/>
    <mergeCell ref="A61:A71"/>
    <mergeCell ref="B61:B63"/>
    <mergeCell ref="C61:D61"/>
    <mergeCell ref="C62:D62"/>
    <mergeCell ref="C63:D63"/>
    <mergeCell ref="B64:B70"/>
    <mergeCell ref="C64:C66"/>
    <mergeCell ref="C67:C69"/>
    <mergeCell ref="C70:D70"/>
    <mergeCell ref="B71:D71"/>
    <mergeCell ref="A72:A80"/>
    <mergeCell ref="C72:D72"/>
    <mergeCell ref="B73:B79"/>
    <mergeCell ref="C73:C75"/>
    <mergeCell ref="C76:C78"/>
    <mergeCell ref="C79:D79"/>
    <mergeCell ref="B80:D80"/>
  </mergeCells>
  <phoneticPr fontId="2"/>
  <printOptions horizontalCentered="1"/>
  <pageMargins left="0.39370078740157483" right="0.39370078740157483" top="0.78740157480314965" bottom="0.39370078740157483" header="0.19685039370078741" footer="0.19685039370078741"/>
  <pageSetup paperSize="9" fitToHeight="0" orientation="landscape" r:id="rId1"/>
  <headerFooter>
    <oddHeader xml:space="preserve">&amp;R&amp;9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18268-36E8-4FA1-9DF5-67BFDEEE8870}">
  <sheetPr>
    <pageSetUpPr fitToPage="1"/>
  </sheetPr>
  <dimension ref="A1:E26"/>
  <sheetViews>
    <sheetView workbookViewId="0">
      <selection activeCell="C32" sqref="C32"/>
    </sheetView>
  </sheetViews>
  <sheetFormatPr defaultColWidth="8.86328125" defaultRowHeight="11" x14ac:dyDescent="0.4"/>
  <cols>
    <col min="1" max="1" width="30.86328125" style="136" customWidth="1"/>
    <col min="2" max="7" width="18.86328125" style="136" customWidth="1"/>
    <col min="8" max="16384" width="8.86328125" style="136"/>
  </cols>
  <sheetData>
    <row r="1" spans="1:5" ht="17.149999999999999" customHeight="1" x14ac:dyDescent="0.4">
      <c r="E1" s="131" t="s">
        <v>687</v>
      </c>
    </row>
    <row r="2" spans="1:5" ht="21.25" x14ac:dyDescent="0.4">
      <c r="A2" s="213" t="s">
        <v>722</v>
      </c>
      <c r="B2" s="214"/>
      <c r="C2" s="214"/>
      <c r="D2" s="214"/>
      <c r="E2" s="214"/>
    </row>
    <row r="3" spans="1:5" ht="13.25" x14ac:dyDescent="0.4">
      <c r="A3" s="216" t="s">
        <v>858</v>
      </c>
      <c r="B3" s="217"/>
      <c r="C3" s="217"/>
      <c r="D3" s="217"/>
      <c r="E3" s="217"/>
    </row>
    <row r="4" spans="1:5" ht="13.25" x14ac:dyDescent="0.4">
      <c r="A4" s="216" t="s">
        <v>859</v>
      </c>
      <c r="B4" s="217"/>
      <c r="C4" s="217"/>
      <c r="D4" s="217"/>
      <c r="E4" s="217"/>
    </row>
    <row r="5" spans="1:5" ht="17.149999999999999" customHeight="1" x14ac:dyDescent="0.4">
      <c r="A5" s="130"/>
      <c r="E5" s="129" t="s">
        <v>681</v>
      </c>
    </row>
    <row r="6" spans="1:5" ht="27" customHeight="1" x14ac:dyDescent="0.4">
      <c r="A6" s="141" t="s">
        <v>137</v>
      </c>
      <c r="B6" s="141" t="s">
        <v>42</v>
      </c>
      <c r="C6" s="141" t="s">
        <v>231</v>
      </c>
      <c r="D6" s="141" t="s">
        <v>232</v>
      </c>
      <c r="E6" s="141"/>
    </row>
    <row r="7" spans="1:5" ht="17.149999999999999" customHeight="1" x14ac:dyDescent="0.45">
      <c r="A7" s="139" t="s">
        <v>233</v>
      </c>
      <c r="B7" s="168">
        <v>9797209</v>
      </c>
      <c r="C7" s="168">
        <v>16466080</v>
      </c>
      <c r="D7" s="168">
        <v>-6668871</v>
      </c>
      <c r="E7" s="169"/>
    </row>
    <row r="8" spans="1:5" ht="17.149999999999999" customHeight="1" x14ac:dyDescent="0.45">
      <c r="A8" s="137" t="s">
        <v>234</v>
      </c>
      <c r="B8" s="165">
        <v>-6267721</v>
      </c>
      <c r="C8" s="166"/>
      <c r="D8" s="165">
        <v>-6267721</v>
      </c>
      <c r="E8" s="166"/>
    </row>
    <row r="9" spans="1:5" ht="17.149999999999999" customHeight="1" x14ac:dyDescent="0.45">
      <c r="A9" s="137" t="s">
        <v>235</v>
      </c>
      <c r="B9" s="165">
        <v>6488125</v>
      </c>
      <c r="C9" s="166"/>
      <c r="D9" s="165">
        <v>6488125</v>
      </c>
      <c r="E9" s="166"/>
    </row>
    <row r="10" spans="1:5" ht="17.149999999999999" customHeight="1" x14ac:dyDescent="0.45">
      <c r="A10" s="137" t="s">
        <v>236</v>
      </c>
      <c r="B10" s="165">
        <v>4780533</v>
      </c>
      <c r="C10" s="166"/>
      <c r="D10" s="165">
        <v>4780533</v>
      </c>
      <c r="E10" s="166"/>
    </row>
    <row r="11" spans="1:5" ht="17.149999999999999" customHeight="1" x14ac:dyDescent="0.45">
      <c r="A11" s="137" t="s">
        <v>237</v>
      </c>
      <c r="B11" s="165">
        <v>1707592</v>
      </c>
      <c r="C11" s="166"/>
      <c r="D11" s="165">
        <v>1707592</v>
      </c>
      <c r="E11" s="166"/>
    </row>
    <row r="12" spans="1:5" ht="17.149999999999999" customHeight="1" x14ac:dyDescent="0.45">
      <c r="A12" s="139" t="s">
        <v>238</v>
      </c>
      <c r="B12" s="170">
        <v>220405</v>
      </c>
      <c r="C12" s="169"/>
      <c r="D12" s="170">
        <v>220405</v>
      </c>
      <c r="E12" s="169"/>
    </row>
    <row r="13" spans="1:5" ht="17.149999999999999" customHeight="1" x14ac:dyDescent="0.45">
      <c r="A13" s="137" t="s">
        <v>239</v>
      </c>
      <c r="B13" s="166"/>
      <c r="C13" s="167">
        <v>-170601</v>
      </c>
      <c r="D13" s="167">
        <v>170601</v>
      </c>
      <c r="E13" s="166"/>
    </row>
    <row r="14" spans="1:5" ht="17.149999999999999" customHeight="1" x14ac:dyDescent="0.45">
      <c r="A14" s="137" t="s">
        <v>240</v>
      </c>
      <c r="B14" s="166"/>
      <c r="C14" s="165">
        <v>245353</v>
      </c>
      <c r="D14" s="165">
        <v>-245353</v>
      </c>
      <c r="E14" s="166"/>
    </row>
    <row r="15" spans="1:5" ht="17.149999999999999" customHeight="1" x14ac:dyDescent="0.45">
      <c r="A15" s="137" t="s">
        <v>241</v>
      </c>
      <c r="B15" s="166"/>
      <c r="C15" s="165">
        <v>-534625</v>
      </c>
      <c r="D15" s="165">
        <v>534625</v>
      </c>
      <c r="E15" s="166"/>
    </row>
    <row r="16" spans="1:5" ht="17.149999999999999" customHeight="1" x14ac:dyDescent="0.45">
      <c r="A16" s="137" t="s">
        <v>242</v>
      </c>
      <c r="B16" s="166"/>
      <c r="C16" s="165">
        <v>589411</v>
      </c>
      <c r="D16" s="165">
        <v>-589411</v>
      </c>
      <c r="E16" s="166"/>
    </row>
    <row r="17" spans="1:5" ht="17.149999999999999" customHeight="1" x14ac:dyDescent="0.45">
      <c r="A17" s="137" t="s">
        <v>243</v>
      </c>
      <c r="B17" s="166"/>
      <c r="C17" s="165">
        <v>-470739</v>
      </c>
      <c r="D17" s="165">
        <v>470739</v>
      </c>
      <c r="E17" s="166"/>
    </row>
    <row r="18" spans="1:5" ht="17.149999999999999" customHeight="1" x14ac:dyDescent="0.45">
      <c r="A18" s="137" t="s">
        <v>244</v>
      </c>
      <c r="B18" s="165">
        <v>1910</v>
      </c>
      <c r="C18" s="165">
        <v>1910</v>
      </c>
      <c r="D18" s="166"/>
      <c r="E18" s="166"/>
    </row>
    <row r="19" spans="1:5" ht="17.149999999999999" customHeight="1" x14ac:dyDescent="0.45">
      <c r="A19" s="137" t="s">
        <v>245</v>
      </c>
      <c r="B19" s="165">
        <v>-1367448</v>
      </c>
      <c r="C19" s="165">
        <v>-1367448</v>
      </c>
      <c r="D19" s="166"/>
      <c r="E19" s="166"/>
    </row>
    <row r="20" spans="1:5" ht="17.149999999999999" customHeight="1" x14ac:dyDescent="0.45">
      <c r="A20" s="137" t="s">
        <v>246</v>
      </c>
      <c r="B20" s="165" t="s">
        <v>129</v>
      </c>
      <c r="C20" s="165" t="s">
        <v>129</v>
      </c>
      <c r="D20" s="165" t="s">
        <v>129</v>
      </c>
      <c r="E20" s="166"/>
    </row>
    <row r="21" spans="1:5" ht="17.149999999999999" customHeight="1" x14ac:dyDescent="0.45">
      <c r="A21" s="139" t="s">
        <v>247</v>
      </c>
      <c r="B21" s="168">
        <v>-1145133</v>
      </c>
      <c r="C21" s="170">
        <v>-1536138</v>
      </c>
      <c r="D21" s="170">
        <v>391005</v>
      </c>
      <c r="E21" s="169"/>
    </row>
    <row r="22" spans="1:5" ht="17.149999999999999" customHeight="1" x14ac:dyDescent="0.45">
      <c r="A22" s="139" t="s">
        <v>248</v>
      </c>
      <c r="B22" s="168">
        <v>8652076</v>
      </c>
      <c r="C22" s="170">
        <v>14929941</v>
      </c>
      <c r="D22" s="170">
        <v>-6277865</v>
      </c>
      <c r="E22" s="169"/>
    </row>
    <row r="23" spans="1:5" ht="17.149999999999999" customHeight="1" x14ac:dyDescent="0.4">
      <c r="A23" s="128"/>
      <c r="B23" s="128"/>
      <c r="C23" s="128"/>
      <c r="D23" s="128"/>
      <c r="E23" s="128"/>
    </row>
    <row r="24" spans="1:5" x14ac:dyDescent="0.4">
      <c r="A24" s="38" t="s">
        <v>684</v>
      </c>
    </row>
    <row r="25" spans="1:5" x14ac:dyDescent="0.4">
      <c r="A25" s="38" t="s">
        <v>683</v>
      </c>
    </row>
    <row r="26" spans="1:5" x14ac:dyDescent="0.4">
      <c r="A26" s="38"/>
    </row>
  </sheetData>
  <mergeCells count="3">
    <mergeCell ref="A2:E2"/>
    <mergeCell ref="A3:E3"/>
    <mergeCell ref="A4:E4"/>
  </mergeCells>
  <phoneticPr fontId="2"/>
  <printOptions horizontalCentered="1"/>
  <pageMargins left="0.3888888888888889" right="0.3888888888888889" top="0.3888888888888889" bottom="0.3888888888888889" header="0.19444444444444445" footer="0.19444444444444445"/>
  <pageSetup paperSize="9" scale="91"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B14"/>
  <sheetViews>
    <sheetView workbookViewId="0">
      <selection activeCell="B14" sqref="B14"/>
    </sheetView>
  </sheetViews>
  <sheetFormatPr defaultColWidth="8.86328125" defaultRowHeight="11" x14ac:dyDescent="0.4"/>
  <cols>
    <col min="1" max="1" width="52.86328125" style="13" customWidth="1"/>
    <col min="2" max="2" width="40.86328125" style="13" customWidth="1"/>
    <col min="3" max="16384" width="8.86328125" style="13"/>
  </cols>
  <sheetData>
    <row r="1" spans="1:2" ht="21.25" x14ac:dyDescent="0.65">
      <c r="A1" s="12" t="s">
        <v>342</v>
      </c>
    </row>
    <row r="2" spans="1:2" ht="13.25" x14ac:dyDescent="0.45">
      <c r="A2" s="14"/>
    </row>
    <row r="3" spans="1:2" ht="13.25" x14ac:dyDescent="0.45">
      <c r="A3" s="14"/>
    </row>
    <row r="4" spans="1:2" ht="13.25" x14ac:dyDescent="0.45">
      <c r="B4" s="16" t="s">
        <v>682</v>
      </c>
    </row>
    <row r="5" spans="1:2" ht="22.5" customHeight="1" x14ac:dyDescent="0.4">
      <c r="A5" s="17" t="s">
        <v>57</v>
      </c>
      <c r="B5" s="17" t="s">
        <v>73</v>
      </c>
    </row>
    <row r="6" spans="1:2" ht="18" customHeight="1" x14ac:dyDescent="0.4">
      <c r="A6" s="24" t="s">
        <v>74</v>
      </c>
      <c r="B6" s="107">
        <v>555687</v>
      </c>
    </row>
    <row r="7" spans="1:2" ht="18" customHeight="1" x14ac:dyDescent="0.4">
      <c r="A7" s="24" t="s">
        <v>314</v>
      </c>
      <c r="B7" s="107">
        <v>164525</v>
      </c>
    </row>
    <row r="8" spans="1:2" ht="18" customHeight="1" x14ac:dyDescent="0.4">
      <c r="A8" s="24" t="s">
        <v>466</v>
      </c>
      <c r="B8" s="107">
        <v>4608</v>
      </c>
    </row>
    <row r="9" spans="1:2" ht="18" customHeight="1" x14ac:dyDescent="0.4">
      <c r="A9" s="24" t="s">
        <v>315</v>
      </c>
      <c r="B9" s="107">
        <v>124142</v>
      </c>
    </row>
    <row r="10" spans="1:2" ht="18" customHeight="1" x14ac:dyDescent="0.4">
      <c r="A10" s="24" t="s">
        <v>467</v>
      </c>
      <c r="B10" s="107">
        <v>226382</v>
      </c>
    </row>
    <row r="11" spans="1:2" ht="18" customHeight="1" x14ac:dyDescent="0.4">
      <c r="A11" s="24" t="s">
        <v>468</v>
      </c>
      <c r="B11" s="107">
        <v>327108</v>
      </c>
    </row>
    <row r="12" spans="1:2" ht="18" customHeight="1" x14ac:dyDescent="0.4">
      <c r="A12" s="24" t="s">
        <v>469</v>
      </c>
      <c r="B12" s="107">
        <v>624921</v>
      </c>
    </row>
    <row r="13" spans="1:2" ht="18" customHeight="1" x14ac:dyDescent="0.4">
      <c r="A13" s="24" t="s">
        <v>470</v>
      </c>
      <c r="B13" s="107">
        <v>154333</v>
      </c>
    </row>
    <row r="14" spans="1:2" ht="18" customHeight="1" x14ac:dyDescent="0.4">
      <c r="A14" s="22" t="s">
        <v>42</v>
      </c>
      <c r="B14" s="107">
        <f>SUM(B6:B13)</f>
        <v>2181706</v>
      </c>
    </row>
  </sheetData>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AF5A4-8CE8-4317-8EDD-FB04ED8295AA}">
  <sheetPr>
    <pageSetUpPr fitToPage="1"/>
  </sheetPr>
  <dimension ref="A1:E66"/>
  <sheetViews>
    <sheetView workbookViewId="0">
      <selection activeCell="B30" sqref="B30"/>
    </sheetView>
  </sheetViews>
  <sheetFormatPr defaultColWidth="8.86328125" defaultRowHeight="11" x14ac:dyDescent="0.4"/>
  <cols>
    <col min="1" max="1" width="33.86328125" style="136" customWidth="1"/>
    <col min="2" max="2" width="18.86328125" style="136" customWidth="1"/>
    <col min="3" max="3" width="8.86328125" style="136" hidden="1" customWidth="1"/>
    <col min="4" max="4" width="33.86328125" style="136" customWidth="1"/>
    <col min="5" max="7" width="18.86328125" style="136" customWidth="1"/>
    <col min="8" max="16384" width="8.86328125" style="136"/>
  </cols>
  <sheetData>
    <row r="1" spans="1:5" ht="17.149999999999999" customHeight="1" x14ac:dyDescent="0.4">
      <c r="E1" s="131" t="s">
        <v>685</v>
      </c>
    </row>
    <row r="2" spans="1:5" ht="21.25" x14ac:dyDescent="0.4">
      <c r="A2" s="213" t="s">
        <v>298</v>
      </c>
      <c r="B2" s="214"/>
      <c r="C2" s="214"/>
      <c r="D2" s="214"/>
      <c r="E2" s="214"/>
    </row>
    <row r="3" spans="1:5" ht="13.25" x14ac:dyDescent="0.4">
      <c r="A3" s="216" t="s">
        <v>907</v>
      </c>
      <c r="B3" s="217"/>
      <c r="C3" s="217"/>
      <c r="D3" s="217"/>
      <c r="E3" s="217"/>
    </row>
    <row r="4" spans="1:5" ht="17.149999999999999" customHeight="1" x14ac:dyDescent="0.4">
      <c r="A4" s="130"/>
      <c r="E4" s="129" t="s">
        <v>681</v>
      </c>
    </row>
    <row r="5" spans="1:5" ht="27" customHeight="1" x14ac:dyDescent="0.4">
      <c r="A5" s="141" t="s">
        <v>137</v>
      </c>
      <c r="B5" s="141" t="s">
        <v>113</v>
      </c>
      <c r="C5" s="141"/>
      <c r="D5" s="141" t="s">
        <v>137</v>
      </c>
      <c r="E5" s="141" t="s">
        <v>113</v>
      </c>
    </row>
    <row r="6" spans="1:5" ht="17.149999999999999" customHeight="1" x14ac:dyDescent="0.45">
      <c r="A6" s="137" t="s">
        <v>138</v>
      </c>
      <c r="B6" s="166"/>
      <c r="C6" s="138"/>
      <c r="D6" s="137" t="s">
        <v>139</v>
      </c>
      <c r="E6" s="166"/>
    </row>
    <row r="7" spans="1:5" ht="17.149999999999999" customHeight="1" x14ac:dyDescent="0.45">
      <c r="A7" s="137" t="s">
        <v>140</v>
      </c>
      <c r="B7" s="165">
        <v>26902228</v>
      </c>
      <c r="C7" s="138"/>
      <c r="D7" s="137" t="s">
        <v>141</v>
      </c>
      <c r="E7" s="167">
        <v>15914679</v>
      </c>
    </row>
    <row r="8" spans="1:5" ht="17.149999999999999" customHeight="1" x14ac:dyDescent="0.45">
      <c r="A8" s="137" t="s">
        <v>142</v>
      </c>
      <c r="B8" s="167">
        <v>24141982</v>
      </c>
      <c r="C8" s="138"/>
      <c r="D8" s="137" t="s">
        <v>299</v>
      </c>
      <c r="E8" s="165">
        <v>11150789</v>
      </c>
    </row>
    <row r="9" spans="1:5" ht="17.149999999999999" customHeight="1" x14ac:dyDescent="0.45">
      <c r="A9" s="137" t="s">
        <v>144</v>
      </c>
      <c r="B9" s="167">
        <v>9763470</v>
      </c>
      <c r="C9" s="138"/>
      <c r="D9" s="137" t="s">
        <v>145</v>
      </c>
      <c r="E9" s="165" t="s">
        <v>129</v>
      </c>
    </row>
    <row r="10" spans="1:5" ht="17.149999999999999" customHeight="1" x14ac:dyDescent="0.45">
      <c r="A10" s="137" t="s">
        <v>146</v>
      </c>
      <c r="B10" s="165">
        <v>2555150</v>
      </c>
      <c r="C10" s="138"/>
      <c r="D10" s="137" t="s">
        <v>147</v>
      </c>
      <c r="E10" s="165">
        <v>1240313</v>
      </c>
    </row>
    <row r="11" spans="1:5" ht="17.149999999999999" customHeight="1" x14ac:dyDescent="0.45">
      <c r="A11" s="137" t="s">
        <v>148</v>
      </c>
      <c r="B11" s="165" t="s">
        <v>129</v>
      </c>
      <c r="C11" s="138"/>
      <c r="D11" s="137" t="s">
        <v>149</v>
      </c>
      <c r="E11" s="165" t="s">
        <v>129</v>
      </c>
    </row>
    <row r="12" spans="1:5" ht="17.149999999999999" customHeight="1" x14ac:dyDescent="0.45">
      <c r="A12" s="137" t="s">
        <v>150</v>
      </c>
      <c r="B12" s="165">
        <v>21894495</v>
      </c>
      <c r="C12" s="138"/>
      <c r="D12" s="137" t="s">
        <v>151</v>
      </c>
      <c r="E12" s="165">
        <v>3523578</v>
      </c>
    </row>
    <row r="13" spans="1:5" ht="17.149999999999999" customHeight="1" x14ac:dyDescent="0.45">
      <c r="A13" s="137" t="s">
        <v>152</v>
      </c>
      <c r="B13" s="165">
        <v>-15237697</v>
      </c>
      <c r="C13" s="138"/>
      <c r="D13" s="137" t="s">
        <v>153</v>
      </c>
      <c r="E13" s="167">
        <v>1747277</v>
      </c>
    </row>
    <row r="14" spans="1:5" ht="17.149999999999999" customHeight="1" x14ac:dyDescent="0.45">
      <c r="A14" s="137" t="s">
        <v>154</v>
      </c>
      <c r="B14" s="165">
        <v>2081049</v>
      </c>
      <c r="C14" s="138"/>
      <c r="D14" s="137" t="s">
        <v>300</v>
      </c>
      <c r="E14" s="165">
        <v>1197459</v>
      </c>
    </row>
    <row r="15" spans="1:5" ht="17.149999999999999" customHeight="1" x14ac:dyDescent="0.45">
      <c r="A15" s="137" t="s">
        <v>156</v>
      </c>
      <c r="B15" s="165">
        <v>-1642800</v>
      </c>
      <c r="C15" s="138"/>
      <c r="D15" s="137" t="s">
        <v>157</v>
      </c>
      <c r="E15" s="165">
        <v>219740</v>
      </c>
    </row>
    <row r="16" spans="1:5" ht="17.149999999999999" customHeight="1" x14ac:dyDescent="0.45">
      <c r="A16" s="137" t="s">
        <v>158</v>
      </c>
      <c r="B16" s="165">
        <v>137</v>
      </c>
      <c r="C16" s="138"/>
      <c r="D16" s="137" t="s">
        <v>159</v>
      </c>
      <c r="E16" s="165">
        <v>6282</v>
      </c>
    </row>
    <row r="17" spans="1:5" ht="17.149999999999999" customHeight="1" x14ac:dyDescent="0.45">
      <c r="A17" s="137" t="s">
        <v>160</v>
      </c>
      <c r="B17" s="165">
        <v>-137</v>
      </c>
      <c r="C17" s="138"/>
      <c r="D17" s="137" t="s">
        <v>161</v>
      </c>
      <c r="E17" s="165" t="s">
        <v>129</v>
      </c>
    </row>
    <row r="18" spans="1:5" ht="17.149999999999999" customHeight="1" x14ac:dyDescent="0.45">
      <c r="A18" s="137" t="s">
        <v>162</v>
      </c>
      <c r="B18" s="165" t="s">
        <v>129</v>
      </c>
      <c r="C18" s="138"/>
      <c r="D18" s="137" t="s">
        <v>163</v>
      </c>
      <c r="E18" s="165" t="s">
        <v>129</v>
      </c>
    </row>
    <row r="19" spans="1:5" ht="17.149999999999999" customHeight="1" x14ac:dyDescent="0.45">
      <c r="A19" s="137" t="s">
        <v>164</v>
      </c>
      <c r="B19" s="165" t="s">
        <v>129</v>
      </c>
      <c r="C19" s="138"/>
      <c r="D19" s="137" t="s">
        <v>165</v>
      </c>
      <c r="E19" s="165">
        <v>113256</v>
      </c>
    </row>
    <row r="20" spans="1:5" ht="17.149999999999999" customHeight="1" x14ac:dyDescent="0.45">
      <c r="A20" s="137" t="s">
        <v>166</v>
      </c>
      <c r="B20" s="165" t="s">
        <v>129</v>
      </c>
      <c r="C20" s="138"/>
      <c r="D20" s="137" t="s">
        <v>167</v>
      </c>
      <c r="E20" s="165">
        <v>18206</v>
      </c>
    </row>
    <row r="21" spans="1:5" ht="17.149999999999999" customHeight="1" x14ac:dyDescent="0.45">
      <c r="A21" s="137" t="s">
        <v>168</v>
      </c>
      <c r="B21" s="165" t="s">
        <v>129</v>
      </c>
      <c r="C21" s="138"/>
      <c r="D21" s="137" t="s">
        <v>151</v>
      </c>
      <c r="E21" s="165">
        <v>192335</v>
      </c>
    </row>
    <row r="22" spans="1:5" ht="17.149999999999999" customHeight="1" x14ac:dyDescent="0.45">
      <c r="A22" s="137" t="s">
        <v>169</v>
      </c>
      <c r="B22" s="165" t="s">
        <v>129</v>
      </c>
      <c r="C22" s="138"/>
      <c r="D22" s="139" t="s">
        <v>170</v>
      </c>
      <c r="E22" s="168">
        <v>17661956</v>
      </c>
    </row>
    <row r="23" spans="1:5" ht="17.149999999999999" customHeight="1" x14ac:dyDescent="0.45">
      <c r="A23" s="137" t="s">
        <v>171</v>
      </c>
      <c r="B23" s="165" t="s">
        <v>129</v>
      </c>
      <c r="C23" s="138"/>
      <c r="D23" s="137" t="s">
        <v>172</v>
      </c>
      <c r="E23" s="166"/>
    </row>
    <row r="24" spans="1:5" ht="17.149999999999999" customHeight="1" x14ac:dyDescent="0.45">
      <c r="A24" s="137" t="s">
        <v>173</v>
      </c>
      <c r="B24" s="165">
        <v>113271</v>
      </c>
      <c r="C24" s="138"/>
      <c r="D24" s="137" t="s">
        <v>174</v>
      </c>
      <c r="E24" s="165">
        <v>30525864</v>
      </c>
    </row>
    <row r="25" spans="1:5" ht="17.149999999999999" customHeight="1" x14ac:dyDescent="0.45">
      <c r="A25" s="137" t="s">
        <v>175</v>
      </c>
      <c r="B25" s="167">
        <v>13389639</v>
      </c>
      <c r="C25" s="138"/>
      <c r="D25" s="137" t="s">
        <v>176</v>
      </c>
      <c r="E25" s="165">
        <v>-14707595</v>
      </c>
    </row>
    <row r="26" spans="1:5" ht="17.149999999999999" customHeight="1" x14ac:dyDescent="0.45">
      <c r="A26" s="137" t="s">
        <v>146</v>
      </c>
      <c r="B26" s="165">
        <v>303368</v>
      </c>
      <c r="C26" s="138"/>
      <c r="D26" s="137" t="s">
        <v>301</v>
      </c>
      <c r="E26" s="165" t="s">
        <v>129</v>
      </c>
    </row>
    <row r="27" spans="1:5" ht="17.149999999999999" customHeight="1" x14ac:dyDescent="0.45">
      <c r="A27" s="137" t="s">
        <v>150</v>
      </c>
      <c r="B27" s="165">
        <v>1359340</v>
      </c>
      <c r="C27" s="138"/>
      <c r="D27" s="138"/>
      <c r="E27" s="166"/>
    </row>
    <row r="28" spans="1:5" ht="17.149999999999999" customHeight="1" x14ac:dyDescent="0.45">
      <c r="A28" s="137" t="s">
        <v>152</v>
      </c>
      <c r="B28" s="165">
        <v>-669348</v>
      </c>
      <c r="C28" s="138"/>
      <c r="D28" s="138"/>
      <c r="E28" s="166"/>
    </row>
    <row r="29" spans="1:5" ht="17.149999999999999" customHeight="1" x14ac:dyDescent="0.45">
      <c r="A29" s="137" t="s">
        <v>154</v>
      </c>
      <c r="B29" s="165">
        <v>38323074</v>
      </c>
      <c r="C29" s="138"/>
      <c r="D29" s="138"/>
      <c r="E29" s="166"/>
    </row>
    <row r="30" spans="1:5" ht="17.149999999999999" customHeight="1" x14ac:dyDescent="0.45">
      <c r="A30" s="137" t="s">
        <v>156</v>
      </c>
      <c r="B30" s="165">
        <v>-26072726</v>
      </c>
      <c r="C30" s="138"/>
      <c r="D30" s="138"/>
      <c r="E30" s="166"/>
    </row>
    <row r="31" spans="1:5" ht="17.149999999999999" customHeight="1" x14ac:dyDescent="0.45">
      <c r="A31" s="137" t="s">
        <v>169</v>
      </c>
      <c r="B31" s="165">
        <v>431</v>
      </c>
      <c r="C31" s="138"/>
      <c r="D31" s="138"/>
      <c r="E31" s="166"/>
    </row>
    <row r="32" spans="1:5" ht="17.149999999999999" customHeight="1" x14ac:dyDescent="0.45">
      <c r="A32" s="137" t="s">
        <v>171</v>
      </c>
      <c r="B32" s="165">
        <v>-409</v>
      </c>
      <c r="C32" s="138"/>
      <c r="D32" s="138"/>
      <c r="E32" s="166"/>
    </row>
    <row r="33" spans="1:5" ht="17.149999999999999" customHeight="1" x14ac:dyDescent="0.45">
      <c r="A33" s="137" t="s">
        <v>173</v>
      </c>
      <c r="B33" s="165">
        <v>145911</v>
      </c>
      <c r="C33" s="138"/>
      <c r="D33" s="138"/>
      <c r="E33" s="166"/>
    </row>
    <row r="34" spans="1:5" ht="17.149999999999999" customHeight="1" x14ac:dyDescent="0.45">
      <c r="A34" s="137" t="s">
        <v>177</v>
      </c>
      <c r="B34" s="165">
        <v>3681494</v>
      </c>
      <c r="C34" s="138"/>
      <c r="D34" s="138"/>
      <c r="E34" s="166"/>
    </row>
    <row r="35" spans="1:5" ht="17.149999999999999" customHeight="1" x14ac:dyDescent="0.45">
      <c r="A35" s="137" t="s">
        <v>178</v>
      </c>
      <c r="B35" s="165">
        <v>-2692620</v>
      </c>
      <c r="C35" s="138"/>
      <c r="D35" s="138"/>
      <c r="E35" s="166"/>
    </row>
    <row r="36" spans="1:5" ht="17.149999999999999" customHeight="1" x14ac:dyDescent="0.45">
      <c r="A36" s="137" t="s">
        <v>179</v>
      </c>
      <c r="B36" s="167">
        <v>471834</v>
      </c>
      <c r="C36" s="138"/>
      <c r="D36" s="138"/>
      <c r="E36" s="166"/>
    </row>
    <row r="37" spans="1:5" ht="17.149999999999999" customHeight="1" x14ac:dyDescent="0.45">
      <c r="A37" s="137" t="s">
        <v>180</v>
      </c>
      <c r="B37" s="165">
        <v>510</v>
      </c>
      <c r="C37" s="138"/>
      <c r="D37" s="138"/>
      <c r="E37" s="166"/>
    </row>
    <row r="38" spans="1:5" ht="17.149999999999999" customHeight="1" x14ac:dyDescent="0.45">
      <c r="A38" s="137" t="s">
        <v>181</v>
      </c>
      <c r="B38" s="165">
        <v>471325</v>
      </c>
      <c r="C38" s="138"/>
      <c r="D38" s="138"/>
      <c r="E38" s="166"/>
    </row>
    <row r="39" spans="1:5" ht="17.149999999999999" customHeight="1" x14ac:dyDescent="0.45">
      <c r="A39" s="137" t="s">
        <v>182</v>
      </c>
      <c r="B39" s="165">
        <v>2288412</v>
      </c>
      <c r="C39" s="138"/>
      <c r="D39" s="138"/>
      <c r="E39" s="166"/>
    </row>
    <row r="40" spans="1:5" ht="17.149999999999999" customHeight="1" x14ac:dyDescent="0.45">
      <c r="A40" s="137" t="s">
        <v>183</v>
      </c>
      <c r="B40" s="165">
        <v>132454</v>
      </c>
      <c r="C40" s="138"/>
      <c r="D40" s="138"/>
      <c r="E40" s="166"/>
    </row>
    <row r="41" spans="1:5" ht="17.149999999999999" customHeight="1" x14ac:dyDescent="0.45">
      <c r="A41" s="137" t="s">
        <v>184</v>
      </c>
      <c r="B41" s="165">
        <v>98492</v>
      </c>
      <c r="C41" s="138"/>
      <c r="D41" s="138"/>
      <c r="E41" s="166"/>
    </row>
    <row r="42" spans="1:5" ht="17.149999999999999" customHeight="1" x14ac:dyDescent="0.45">
      <c r="A42" s="137" t="s">
        <v>185</v>
      </c>
      <c r="B42" s="165">
        <v>33962</v>
      </c>
      <c r="C42" s="138"/>
      <c r="D42" s="138"/>
      <c r="E42" s="166"/>
    </row>
    <row r="43" spans="1:5" ht="17.149999999999999" customHeight="1" x14ac:dyDescent="0.45">
      <c r="A43" s="137" t="s">
        <v>169</v>
      </c>
      <c r="B43" s="165" t="s">
        <v>129</v>
      </c>
      <c r="C43" s="138"/>
      <c r="D43" s="138"/>
      <c r="E43" s="166"/>
    </row>
    <row r="44" spans="1:5" ht="17.149999999999999" customHeight="1" x14ac:dyDescent="0.45">
      <c r="A44" s="137" t="s">
        <v>187</v>
      </c>
      <c r="B44" s="165">
        <v>115255</v>
      </c>
      <c r="C44" s="138"/>
      <c r="D44" s="138"/>
      <c r="E44" s="166"/>
    </row>
    <row r="45" spans="1:5" ht="17.149999999999999" customHeight="1" x14ac:dyDescent="0.45">
      <c r="A45" s="137" t="s">
        <v>188</v>
      </c>
      <c r="B45" s="165">
        <v>27646</v>
      </c>
      <c r="C45" s="138"/>
      <c r="D45" s="138"/>
      <c r="E45" s="166"/>
    </row>
    <row r="46" spans="1:5" ht="17.149999999999999" customHeight="1" x14ac:dyDescent="0.45">
      <c r="A46" s="137" t="s">
        <v>189</v>
      </c>
      <c r="B46" s="165">
        <v>2028782</v>
      </c>
      <c r="C46" s="138"/>
      <c r="D46" s="138"/>
      <c r="E46" s="166"/>
    </row>
    <row r="47" spans="1:5" ht="17.149999999999999" customHeight="1" x14ac:dyDescent="0.45">
      <c r="A47" s="137" t="s">
        <v>190</v>
      </c>
      <c r="B47" s="165" t="s">
        <v>129</v>
      </c>
      <c r="C47" s="138"/>
      <c r="D47" s="138"/>
      <c r="E47" s="166"/>
    </row>
    <row r="48" spans="1:5" ht="17.149999999999999" customHeight="1" x14ac:dyDescent="0.45">
      <c r="A48" s="137" t="s">
        <v>169</v>
      </c>
      <c r="B48" s="165">
        <v>2028782</v>
      </c>
      <c r="C48" s="138"/>
      <c r="D48" s="138"/>
      <c r="E48" s="166"/>
    </row>
    <row r="49" spans="1:5" ht="17.149999999999999" customHeight="1" x14ac:dyDescent="0.45">
      <c r="A49" s="137" t="s">
        <v>181</v>
      </c>
      <c r="B49" s="165">
        <v>234</v>
      </c>
      <c r="C49" s="138"/>
      <c r="D49" s="138"/>
      <c r="E49" s="166"/>
    </row>
    <row r="50" spans="1:5" ht="17.149999999999999" customHeight="1" x14ac:dyDescent="0.45">
      <c r="A50" s="137" t="s">
        <v>191</v>
      </c>
      <c r="B50" s="165">
        <v>-15959</v>
      </c>
      <c r="C50" s="138"/>
      <c r="D50" s="138"/>
      <c r="E50" s="166"/>
    </row>
    <row r="51" spans="1:5" ht="17.149999999999999" customHeight="1" x14ac:dyDescent="0.45">
      <c r="A51" s="137" t="s">
        <v>192</v>
      </c>
      <c r="B51" s="167">
        <v>6577997</v>
      </c>
      <c r="C51" s="138"/>
      <c r="D51" s="138"/>
      <c r="E51" s="166"/>
    </row>
    <row r="52" spans="1:5" ht="17.149999999999999" customHeight="1" x14ac:dyDescent="0.45">
      <c r="A52" s="137" t="s">
        <v>193</v>
      </c>
      <c r="B52" s="165">
        <v>2611657</v>
      </c>
      <c r="C52" s="138"/>
      <c r="D52" s="138"/>
      <c r="E52" s="166"/>
    </row>
    <row r="53" spans="1:5" ht="17.149999999999999" customHeight="1" x14ac:dyDescent="0.45">
      <c r="A53" s="137" t="s">
        <v>194</v>
      </c>
      <c r="B53" s="165">
        <v>261912</v>
      </c>
      <c r="C53" s="138"/>
      <c r="D53" s="138"/>
      <c r="E53" s="166"/>
    </row>
    <row r="54" spans="1:5" ht="17.149999999999999" customHeight="1" x14ac:dyDescent="0.45">
      <c r="A54" s="137" t="s">
        <v>195</v>
      </c>
      <c r="B54" s="165">
        <v>5124</v>
      </c>
      <c r="C54" s="138"/>
      <c r="D54" s="138"/>
      <c r="E54" s="166"/>
    </row>
    <row r="55" spans="1:5" ht="17.149999999999999" customHeight="1" x14ac:dyDescent="0.45">
      <c r="A55" s="137" t="s">
        <v>196</v>
      </c>
      <c r="B55" s="165">
        <v>3618512</v>
      </c>
      <c r="C55" s="138"/>
      <c r="D55" s="138"/>
      <c r="E55" s="166"/>
    </row>
    <row r="56" spans="1:5" ht="17.149999999999999" customHeight="1" x14ac:dyDescent="0.45">
      <c r="A56" s="137" t="s">
        <v>197</v>
      </c>
      <c r="B56" s="165">
        <v>2618937</v>
      </c>
      <c r="C56" s="138"/>
      <c r="D56" s="138"/>
      <c r="E56" s="166"/>
    </row>
    <row r="57" spans="1:5" ht="17.149999999999999" customHeight="1" x14ac:dyDescent="0.45">
      <c r="A57" s="137" t="s">
        <v>198</v>
      </c>
      <c r="B57" s="165">
        <v>999575</v>
      </c>
      <c r="C57" s="138"/>
      <c r="D57" s="138"/>
      <c r="E57" s="166"/>
    </row>
    <row r="58" spans="1:5" ht="17.149999999999999" customHeight="1" x14ac:dyDescent="0.45">
      <c r="A58" s="137" t="s">
        <v>199</v>
      </c>
      <c r="B58" s="165">
        <v>76047</v>
      </c>
      <c r="C58" s="138"/>
      <c r="D58" s="138"/>
      <c r="E58" s="166"/>
    </row>
    <row r="59" spans="1:5" ht="17.149999999999999" customHeight="1" x14ac:dyDescent="0.45">
      <c r="A59" s="137" t="s">
        <v>151</v>
      </c>
      <c r="B59" s="165">
        <v>11977</v>
      </c>
      <c r="C59" s="138"/>
      <c r="D59" s="138"/>
      <c r="E59" s="166"/>
    </row>
    <row r="60" spans="1:5" ht="17.149999999999999" customHeight="1" x14ac:dyDescent="0.45">
      <c r="A60" s="137" t="s">
        <v>200</v>
      </c>
      <c r="B60" s="165">
        <v>-7233</v>
      </c>
      <c r="C60" s="138"/>
      <c r="D60" s="138"/>
      <c r="E60" s="166"/>
    </row>
    <row r="61" spans="1:5" ht="17.149999999999999" customHeight="1" x14ac:dyDescent="0.45">
      <c r="A61" s="137" t="s">
        <v>302</v>
      </c>
      <c r="B61" s="165" t="s">
        <v>129</v>
      </c>
      <c r="C61" s="138"/>
      <c r="D61" s="139" t="s">
        <v>201</v>
      </c>
      <c r="E61" s="168">
        <v>15818269</v>
      </c>
    </row>
    <row r="62" spans="1:5" ht="17.149999999999999" customHeight="1" x14ac:dyDescent="0.45">
      <c r="A62" s="139" t="s">
        <v>202</v>
      </c>
      <c r="B62" s="168">
        <v>33480225</v>
      </c>
      <c r="C62" s="140"/>
      <c r="D62" s="139" t="s">
        <v>203</v>
      </c>
      <c r="E62" s="168">
        <v>33480225</v>
      </c>
    </row>
    <row r="63" spans="1:5" ht="17.149999999999999" customHeight="1" x14ac:dyDescent="0.4">
      <c r="A63" s="128"/>
      <c r="B63" s="128"/>
      <c r="C63" s="128"/>
      <c r="D63" s="128"/>
      <c r="E63" s="128"/>
    </row>
    <row r="64" spans="1:5" x14ac:dyDescent="0.4">
      <c r="A64" s="38" t="s">
        <v>684</v>
      </c>
    </row>
    <row r="65" spans="1:1" x14ac:dyDescent="0.4">
      <c r="A65" s="38" t="s">
        <v>683</v>
      </c>
    </row>
    <row r="66" spans="1:1" x14ac:dyDescent="0.4">
      <c r="A66" s="38"/>
    </row>
  </sheetData>
  <mergeCells count="2">
    <mergeCell ref="A2:E2"/>
    <mergeCell ref="A3:E3"/>
  </mergeCells>
  <phoneticPr fontId="2"/>
  <printOptions horizontalCentered="1"/>
  <pageMargins left="0.3888888888888889" right="0.3888888888888889" top="0.3888888888888889" bottom="0.3888888888888889" header="0.19444444444444445" footer="0.19444444444444445"/>
  <pageSetup paperSize="9" scale="77"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07CE5-DB6E-49D2-A24F-751D6422CC9D}">
  <sheetPr>
    <pageSetUpPr fitToPage="1"/>
  </sheetPr>
  <dimension ref="A1:E43"/>
  <sheetViews>
    <sheetView workbookViewId="0">
      <selection activeCell="D7" sqref="D7:E39"/>
    </sheetView>
  </sheetViews>
  <sheetFormatPr defaultColWidth="8.86328125" defaultRowHeight="11" x14ac:dyDescent="0.4"/>
  <cols>
    <col min="1" max="1" width="42.86328125" style="136" customWidth="1"/>
    <col min="2" max="3" width="8.86328125" style="136" hidden="1" customWidth="1"/>
    <col min="4" max="4" width="10.86328125" style="136" customWidth="1"/>
    <col min="5" max="5" width="15.86328125" style="136" customWidth="1"/>
    <col min="6" max="7" width="30.86328125" style="136" customWidth="1"/>
    <col min="8" max="16384" width="8.86328125" style="136"/>
  </cols>
  <sheetData>
    <row r="1" spans="1:5" ht="17.149999999999999" customHeight="1" x14ac:dyDescent="0.4">
      <c r="E1" s="131" t="s">
        <v>686</v>
      </c>
    </row>
    <row r="2" spans="1:5" ht="21.25" x14ac:dyDescent="0.4">
      <c r="A2" s="213" t="s">
        <v>303</v>
      </c>
      <c r="B2" s="214"/>
      <c r="C2" s="214"/>
      <c r="D2" s="214"/>
      <c r="E2" s="214"/>
    </row>
    <row r="3" spans="1:5" ht="13.25" x14ac:dyDescent="0.4">
      <c r="A3" s="216" t="s">
        <v>858</v>
      </c>
      <c r="B3" s="217"/>
      <c r="C3" s="217"/>
      <c r="D3" s="217"/>
      <c r="E3" s="217"/>
    </row>
    <row r="4" spans="1:5" ht="13.25" x14ac:dyDescent="0.4">
      <c r="A4" s="216" t="s">
        <v>859</v>
      </c>
      <c r="B4" s="217"/>
      <c r="C4" s="217"/>
      <c r="D4" s="217"/>
      <c r="E4" s="217"/>
    </row>
    <row r="5" spans="1:5" ht="17.149999999999999" customHeight="1" x14ac:dyDescent="0.4">
      <c r="A5" s="130"/>
      <c r="E5" s="129" t="s">
        <v>681</v>
      </c>
    </row>
    <row r="6" spans="1:5" ht="27" customHeight="1" x14ac:dyDescent="0.4">
      <c r="A6" s="218" t="s">
        <v>137</v>
      </c>
      <c r="B6" s="218"/>
      <c r="C6" s="218"/>
      <c r="D6" s="218" t="s">
        <v>113</v>
      </c>
      <c r="E6" s="218"/>
    </row>
    <row r="7" spans="1:5" ht="17.149999999999999" customHeight="1" x14ac:dyDescent="0.45">
      <c r="A7" s="219" t="s">
        <v>204</v>
      </c>
      <c r="B7" s="219"/>
      <c r="C7" s="219"/>
      <c r="D7" s="220">
        <v>13441726</v>
      </c>
      <c r="E7" s="221"/>
    </row>
    <row r="8" spans="1:5" ht="17.149999999999999" customHeight="1" x14ac:dyDescent="0.45">
      <c r="A8" s="219" t="s">
        <v>205</v>
      </c>
      <c r="B8" s="219"/>
      <c r="C8" s="219"/>
      <c r="D8" s="220">
        <v>5660218</v>
      </c>
      <c r="E8" s="221"/>
    </row>
    <row r="9" spans="1:5" ht="17.149999999999999" customHeight="1" x14ac:dyDescent="0.45">
      <c r="A9" s="219" t="s">
        <v>206</v>
      </c>
      <c r="B9" s="219"/>
      <c r="C9" s="219"/>
      <c r="D9" s="220">
        <v>2051553</v>
      </c>
      <c r="E9" s="221"/>
    </row>
    <row r="10" spans="1:5" ht="17.149999999999999" customHeight="1" x14ac:dyDescent="0.45">
      <c r="A10" s="219" t="s">
        <v>207</v>
      </c>
      <c r="B10" s="219"/>
      <c r="C10" s="219"/>
      <c r="D10" s="220">
        <v>1505789</v>
      </c>
      <c r="E10" s="221"/>
    </row>
    <row r="11" spans="1:5" ht="17.149999999999999" customHeight="1" x14ac:dyDescent="0.45">
      <c r="A11" s="219" t="s">
        <v>208</v>
      </c>
      <c r="B11" s="219"/>
      <c r="C11" s="219"/>
      <c r="D11" s="220">
        <v>119186</v>
      </c>
      <c r="E11" s="221"/>
    </row>
    <row r="12" spans="1:5" ht="17.149999999999999" customHeight="1" x14ac:dyDescent="0.45">
      <c r="A12" s="219" t="s">
        <v>209</v>
      </c>
      <c r="B12" s="219"/>
      <c r="C12" s="219"/>
      <c r="D12" s="220">
        <v>-6845</v>
      </c>
      <c r="E12" s="221"/>
    </row>
    <row r="13" spans="1:5" ht="17.149999999999999" customHeight="1" x14ac:dyDescent="0.45">
      <c r="A13" s="219" t="s">
        <v>169</v>
      </c>
      <c r="B13" s="219"/>
      <c r="C13" s="219"/>
      <c r="D13" s="220">
        <v>433423</v>
      </c>
      <c r="E13" s="221"/>
    </row>
    <row r="14" spans="1:5" ht="17.149999999999999" customHeight="1" x14ac:dyDescent="0.45">
      <c r="A14" s="219" t="s">
        <v>210</v>
      </c>
      <c r="B14" s="219"/>
      <c r="C14" s="219"/>
      <c r="D14" s="220">
        <v>3241791</v>
      </c>
      <c r="E14" s="221"/>
    </row>
    <row r="15" spans="1:5" ht="17.149999999999999" customHeight="1" x14ac:dyDescent="0.45">
      <c r="A15" s="219" t="s">
        <v>211</v>
      </c>
      <c r="B15" s="219"/>
      <c r="C15" s="219"/>
      <c r="D15" s="220">
        <v>1814353</v>
      </c>
      <c r="E15" s="221"/>
    </row>
    <row r="16" spans="1:5" ht="17.149999999999999" customHeight="1" x14ac:dyDescent="0.45">
      <c r="A16" s="219" t="s">
        <v>212</v>
      </c>
      <c r="B16" s="219"/>
      <c r="C16" s="219"/>
      <c r="D16" s="220">
        <v>238705</v>
      </c>
      <c r="E16" s="221"/>
    </row>
    <row r="17" spans="1:5" ht="17.149999999999999" customHeight="1" x14ac:dyDescent="0.45">
      <c r="A17" s="219" t="s">
        <v>213</v>
      </c>
      <c r="B17" s="219"/>
      <c r="C17" s="219"/>
      <c r="D17" s="220">
        <v>1188638</v>
      </c>
      <c r="E17" s="221"/>
    </row>
    <row r="18" spans="1:5" ht="17.149999999999999" customHeight="1" x14ac:dyDescent="0.45">
      <c r="A18" s="219" t="s">
        <v>169</v>
      </c>
      <c r="B18" s="219"/>
      <c r="C18" s="219"/>
      <c r="D18" s="220">
        <v>95</v>
      </c>
      <c r="E18" s="221"/>
    </row>
    <row r="19" spans="1:5" ht="17.149999999999999" customHeight="1" x14ac:dyDescent="0.45">
      <c r="A19" s="219" t="s">
        <v>214</v>
      </c>
      <c r="B19" s="219"/>
      <c r="C19" s="219"/>
      <c r="D19" s="220">
        <v>366874</v>
      </c>
      <c r="E19" s="221"/>
    </row>
    <row r="20" spans="1:5" ht="17.149999999999999" customHeight="1" x14ac:dyDescent="0.45">
      <c r="A20" s="219" t="s">
        <v>215</v>
      </c>
      <c r="B20" s="219"/>
      <c r="C20" s="219"/>
      <c r="D20" s="220">
        <v>111407</v>
      </c>
      <c r="E20" s="221"/>
    </row>
    <row r="21" spans="1:5" ht="17.149999999999999" customHeight="1" x14ac:dyDescent="0.45">
      <c r="A21" s="219" t="s">
        <v>216</v>
      </c>
      <c r="B21" s="219"/>
      <c r="C21" s="219"/>
      <c r="D21" s="220">
        <v>23115</v>
      </c>
      <c r="E21" s="221"/>
    </row>
    <row r="22" spans="1:5" ht="17.149999999999999" customHeight="1" x14ac:dyDescent="0.45">
      <c r="A22" s="219" t="s">
        <v>169</v>
      </c>
      <c r="B22" s="219"/>
      <c r="C22" s="219"/>
      <c r="D22" s="220">
        <v>232352</v>
      </c>
      <c r="E22" s="221"/>
    </row>
    <row r="23" spans="1:5" ht="17.149999999999999" customHeight="1" x14ac:dyDescent="0.45">
      <c r="A23" s="219" t="s">
        <v>217</v>
      </c>
      <c r="B23" s="219"/>
      <c r="C23" s="219"/>
      <c r="D23" s="220">
        <v>7781508</v>
      </c>
      <c r="E23" s="221"/>
    </row>
    <row r="24" spans="1:5" ht="17.149999999999999" customHeight="1" x14ac:dyDescent="0.45">
      <c r="A24" s="219" t="s">
        <v>218</v>
      </c>
      <c r="B24" s="219"/>
      <c r="C24" s="219"/>
      <c r="D24" s="220">
        <v>4224357</v>
      </c>
      <c r="E24" s="221"/>
    </row>
    <row r="25" spans="1:5" ht="17.149999999999999" customHeight="1" x14ac:dyDescent="0.45">
      <c r="A25" s="219" t="s">
        <v>219</v>
      </c>
      <c r="B25" s="219"/>
      <c r="C25" s="219"/>
      <c r="D25" s="220">
        <v>3314426</v>
      </c>
      <c r="E25" s="221"/>
    </row>
    <row r="26" spans="1:5" ht="17.149999999999999" customHeight="1" x14ac:dyDescent="0.45">
      <c r="A26" s="219" t="s">
        <v>181</v>
      </c>
      <c r="B26" s="219"/>
      <c r="C26" s="219"/>
      <c r="D26" s="220">
        <v>242725</v>
      </c>
      <c r="E26" s="221"/>
    </row>
    <row r="27" spans="1:5" ht="17.149999999999999" customHeight="1" x14ac:dyDescent="0.45">
      <c r="A27" s="219" t="s">
        <v>221</v>
      </c>
      <c r="B27" s="219"/>
      <c r="C27" s="219"/>
      <c r="D27" s="220">
        <v>1763893</v>
      </c>
      <c r="E27" s="221"/>
    </row>
    <row r="28" spans="1:5" ht="17.149999999999999" customHeight="1" x14ac:dyDescent="0.45">
      <c r="A28" s="219" t="s">
        <v>222</v>
      </c>
      <c r="B28" s="219"/>
      <c r="C28" s="219"/>
      <c r="D28" s="220">
        <v>1391105</v>
      </c>
      <c r="E28" s="221"/>
    </row>
    <row r="29" spans="1:5" ht="17.149999999999999" customHeight="1" x14ac:dyDescent="0.45">
      <c r="A29" s="219" t="s">
        <v>151</v>
      </c>
      <c r="B29" s="219"/>
      <c r="C29" s="219"/>
      <c r="D29" s="220">
        <v>372788</v>
      </c>
      <c r="E29" s="221"/>
    </row>
    <row r="30" spans="1:5" ht="17.149999999999999" customHeight="1" x14ac:dyDescent="0.45">
      <c r="A30" s="223" t="s">
        <v>223</v>
      </c>
      <c r="B30" s="223"/>
      <c r="C30" s="223"/>
      <c r="D30" s="224">
        <v>11677833</v>
      </c>
      <c r="E30" s="225"/>
    </row>
    <row r="31" spans="1:5" ht="17.149999999999999" customHeight="1" x14ac:dyDescent="0.45">
      <c r="A31" s="219" t="s">
        <v>224</v>
      </c>
      <c r="B31" s="219"/>
      <c r="C31" s="219"/>
      <c r="D31" s="220">
        <v>3668</v>
      </c>
      <c r="E31" s="221"/>
    </row>
    <row r="32" spans="1:5" ht="17.149999999999999" customHeight="1" x14ac:dyDescent="0.45">
      <c r="A32" s="219" t="s">
        <v>225</v>
      </c>
      <c r="B32" s="219"/>
      <c r="C32" s="219"/>
      <c r="D32" s="220" t="s">
        <v>129</v>
      </c>
      <c r="E32" s="221"/>
    </row>
    <row r="33" spans="1:5" ht="17.149999999999999" customHeight="1" x14ac:dyDescent="0.45">
      <c r="A33" s="219" t="s">
        <v>226</v>
      </c>
      <c r="B33" s="219"/>
      <c r="C33" s="219"/>
      <c r="D33" s="220">
        <v>0</v>
      </c>
      <c r="E33" s="221"/>
    </row>
    <row r="34" spans="1:5" ht="17.149999999999999" customHeight="1" x14ac:dyDescent="0.45">
      <c r="A34" s="219" t="s">
        <v>228</v>
      </c>
      <c r="B34" s="219"/>
      <c r="C34" s="219"/>
      <c r="D34" s="220" t="s">
        <v>129</v>
      </c>
      <c r="E34" s="221"/>
    </row>
    <row r="35" spans="1:5" ht="17.149999999999999" customHeight="1" x14ac:dyDescent="0.45">
      <c r="A35" s="219" t="s">
        <v>151</v>
      </c>
      <c r="B35" s="219"/>
      <c r="C35" s="219"/>
      <c r="D35" s="220">
        <v>3668</v>
      </c>
      <c r="E35" s="221"/>
    </row>
    <row r="36" spans="1:5" ht="17.149999999999999" customHeight="1" x14ac:dyDescent="0.45">
      <c r="A36" s="219" t="s">
        <v>229</v>
      </c>
      <c r="B36" s="219"/>
      <c r="C36" s="219"/>
      <c r="D36" s="220">
        <v>32756</v>
      </c>
      <c r="E36" s="221"/>
    </row>
    <row r="37" spans="1:5" ht="17.149999999999999" customHeight="1" x14ac:dyDescent="0.45">
      <c r="A37" s="219" t="s">
        <v>230</v>
      </c>
      <c r="B37" s="219"/>
      <c r="C37" s="219"/>
      <c r="D37" s="220">
        <v>1803</v>
      </c>
      <c r="E37" s="221"/>
    </row>
    <row r="38" spans="1:5" ht="17.149999999999999" customHeight="1" x14ac:dyDescent="0.45">
      <c r="A38" s="219" t="s">
        <v>151</v>
      </c>
      <c r="B38" s="219"/>
      <c r="C38" s="219"/>
      <c r="D38" s="220">
        <v>30953</v>
      </c>
      <c r="E38" s="221"/>
    </row>
    <row r="39" spans="1:5" ht="17.149999999999999" customHeight="1" x14ac:dyDescent="0.45">
      <c r="A39" s="223" t="s">
        <v>128</v>
      </c>
      <c r="B39" s="223"/>
      <c r="C39" s="223"/>
      <c r="D39" s="224">
        <v>11648745</v>
      </c>
      <c r="E39" s="225"/>
    </row>
    <row r="40" spans="1:5" ht="17.149999999999999" customHeight="1" x14ac:dyDescent="0.4">
      <c r="A40" s="128"/>
      <c r="B40" s="128"/>
      <c r="C40" s="128"/>
      <c r="D40" s="128"/>
      <c r="E40" s="128"/>
    </row>
    <row r="41" spans="1:5" x14ac:dyDescent="0.4">
      <c r="A41" s="38" t="s">
        <v>684</v>
      </c>
    </row>
    <row r="42" spans="1:5" x14ac:dyDescent="0.4">
      <c r="A42" s="38" t="s">
        <v>683</v>
      </c>
    </row>
    <row r="43" spans="1:5" x14ac:dyDescent="0.4">
      <c r="A43" s="38"/>
    </row>
  </sheetData>
  <mergeCells count="71">
    <mergeCell ref="A37:C37"/>
    <mergeCell ref="A38:C38"/>
    <mergeCell ref="A39:C39"/>
    <mergeCell ref="D37:E37"/>
    <mergeCell ref="D38:E38"/>
    <mergeCell ref="D39:E39"/>
    <mergeCell ref="A34:C34"/>
    <mergeCell ref="A35:C35"/>
    <mergeCell ref="A36:C36"/>
    <mergeCell ref="D34:E34"/>
    <mergeCell ref="D35:E35"/>
    <mergeCell ref="D36:E36"/>
    <mergeCell ref="A31:C31"/>
    <mergeCell ref="A32:C32"/>
    <mergeCell ref="A33:C33"/>
    <mergeCell ref="D31:E31"/>
    <mergeCell ref="D32:E32"/>
    <mergeCell ref="D33:E33"/>
    <mergeCell ref="A28:C28"/>
    <mergeCell ref="A29:C29"/>
    <mergeCell ref="A30:C30"/>
    <mergeCell ref="D28:E28"/>
    <mergeCell ref="D29:E29"/>
    <mergeCell ref="D30:E30"/>
    <mergeCell ref="A25:C25"/>
    <mergeCell ref="A26:C26"/>
    <mergeCell ref="A27:C27"/>
    <mergeCell ref="D25:E25"/>
    <mergeCell ref="D26:E26"/>
    <mergeCell ref="D27:E27"/>
    <mergeCell ref="A22:C22"/>
    <mergeCell ref="A23:C23"/>
    <mergeCell ref="A24:C24"/>
    <mergeCell ref="D22:E22"/>
    <mergeCell ref="D23:E23"/>
    <mergeCell ref="D24:E24"/>
    <mergeCell ref="A19:C19"/>
    <mergeCell ref="A20:C20"/>
    <mergeCell ref="A21:C21"/>
    <mergeCell ref="D19:E19"/>
    <mergeCell ref="D20:E20"/>
    <mergeCell ref="D21:E21"/>
    <mergeCell ref="A16:C16"/>
    <mergeCell ref="A17:C17"/>
    <mergeCell ref="A18:C18"/>
    <mergeCell ref="D16:E16"/>
    <mergeCell ref="D17:E17"/>
    <mergeCell ref="D18:E18"/>
    <mergeCell ref="A13:C13"/>
    <mergeCell ref="A14:C14"/>
    <mergeCell ref="A15:C15"/>
    <mergeCell ref="D13:E13"/>
    <mergeCell ref="D14:E14"/>
    <mergeCell ref="D15:E15"/>
    <mergeCell ref="A10:C10"/>
    <mergeCell ref="A11:C11"/>
    <mergeCell ref="A12:C12"/>
    <mergeCell ref="D10:E10"/>
    <mergeCell ref="D11:E11"/>
    <mergeCell ref="D12:E12"/>
    <mergeCell ref="A7:C7"/>
    <mergeCell ref="A8:C8"/>
    <mergeCell ref="A9:C9"/>
    <mergeCell ref="D7:E7"/>
    <mergeCell ref="D8:E8"/>
    <mergeCell ref="D9:E9"/>
    <mergeCell ref="A2:E2"/>
    <mergeCell ref="A3:E3"/>
    <mergeCell ref="A4:E4"/>
    <mergeCell ref="A6:C6"/>
    <mergeCell ref="D6:E6"/>
  </mergeCells>
  <phoneticPr fontId="2"/>
  <printOptions horizontalCentered="1"/>
  <pageMargins left="0.3888888888888889" right="0.3888888888888889" top="0.3888888888888889" bottom="0.3888888888888889" header="0.19444444444444445" footer="0.19444444444444445"/>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9BF49-7F1A-4D92-8442-43C77DB4CCD8}">
  <sheetPr>
    <pageSetUpPr fitToPage="1"/>
  </sheetPr>
  <dimension ref="A1:E29"/>
  <sheetViews>
    <sheetView workbookViewId="0">
      <selection activeCell="C30" sqref="C30:C31"/>
    </sheetView>
  </sheetViews>
  <sheetFormatPr defaultColWidth="8.86328125" defaultRowHeight="11" x14ac:dyDescent="0.4"/>
  <cols>
    <col min="1" max="1" width="30.86328125" style="136" customWidth="1"/>
    <col min="2" max="7" width="18.86328125" style="136" customWidth="1"/>
    <col min="8" max="16384" width="8.86328125" style="136"/>
  </cols>
  <sheetData>
    <row r="1" spans="1:5" ht="17.149999999999999" customHeight="1" x14ac:dyDescent="0.4">
      <c r="E1" s="131" t="s">
        <v>687</v>
      </c>
    </row>
    <row r="2" spans="1:5" ht="21.25" x14ac:dyDescent="0.4">
      <c r="A2" s="213" t="s">
        <v>304</v>
      </c>
      <c r="B2" s="214"/>
      <c r="C2" s="214"/>
      <c r="D2" s="214"/>
      <c r="E2" s="214"/>
    </row>
    <row r="3" spans="1:5" ht="13.25" x14ac:dyDescent="0.4">
      <c r="A3" s="216" t="s">
        <v>858</v>
      </c>
      <c r="B3" s="217"/>
      <c r="C3" s="217"/>
      <c r="D3" s="217"/>
      <c r="E3" s="217"/>
    </row>
    <row r="4" spans="1:5" ht="13.25" x14ac:dyDescent="0.4">
      <c r="A4" s="216" t="s">
        <v>859</v>
      </c>
      <c r="B4" s="217"/>
      <c r="C4" s="217"/>
      <c r="D4" s="217"/>
      <c r="E4" s="217"/>
    </row>
    <row r="5" spans="1:5" ht="17.149999999999999" customHeight="1" x14ac:dyDescent="0.4">
      <c r="A5" s="130"/>
      <c r="E5" s="129" t="s">
        <v>681</v>
      </c>
    </row>
    <row r="6" spans="1:5" ht="27" customHeight="1" x14ac:dyDescent="0.4">
      <c r="A6" s="141" t="s">
        <v>137</v>
      </c>
      <c r="B6" s="141" t="s">
        <v>42</v>
      </c>
      <c r="C6" s="141" t="s">
        <v>231</v>
      </c>
      <c r="D6" s="141" t="s">
        <v>232</v>
      </c>
      <c r="E6" s="141" t="s">
        <v>305</v>
      </c>
    </row>
    <row r="7" spans="1:5" ht="17.149999999999999" customHeight="1" x14ac:dyDescent="0.45">
      <c r="A7" s="139" t="s">
        <v>233</v>
      </c>
      <c r="B7" s="168">
        <v>16842967</v>
      </c>
      <c r="C7" s="168">
        <v>32125216</v>
      </c>
      <c r="D7" s="168">
        <v>-15282249</v>
      </c>
      <c r="E7" s="168" t="s">
        <v>129</v>
      </c>
    </row>
    <row r="8" spans="1:5" ht="17.149999999999999" customHeight="1" x14ac:dyDescent="0.45">
      <c r="A8" s="137" t="s">
        <v>234</v>
      </c>
      <c r="B8" s="165">
        <v>-11648745</v>
      </c>
      <c r="C8" s="166"/>
      <c r="D8" s="165">
        <v>-11648745</v>
      </c>
      <c r="E8" s="165" t="s">
        <v>129</v>
      </c>
    </row>
    <row r="9" spans="1:5" ht="17.149999999999999" customHeight="1" x14ac:dyDescent="0.45">
      <c r="A9" s="137" t="s">
        <v>235</v>
      </c>
      <c r="B9" s="165">
        <v>11992048</v>
      </c>
      <c r="C9" s="166"/>
      <c r="D9" s="165">
        <v>11992048</v>
      </c>
      <c r="E9" s="165" t="s">
        <v>129</v>
      </c>
    </row>
    <row r="10" spans="1:5" ht="17.149999999999999" customHeight="1" x14ac:dyDescent="0.45">
      <c r="A10" s="137" t="s">
        <v>236</v>
      </c>
      <c r="B10" s="165">
        <v>7223878</v>
      </c>
      <c r="C10" s="166"/>
      <c r="D10" s="165">
        <v>7223878</v>
      </c>
      <c r="E10" s="165" t="s">
        <v>129</v>
      </c>
    </row>
    <row r="11" spans="1:5" ht="17.149999999999999" customHeight="1" x14ac:dyDescent="0.45">
      <c r="A11" s="137" t="s">
        <v>237</v>
      </c>
      <c r="B11" s="165">
        <v>4768170</v>
      </c>
      <c r="C11" s="166"/>
      <c r="D11" s="165">
        <v>4768170</v>
      </c>
      <c r="E11" s="165" t="s">
        <v>129</v>
      </c>
    </row>
    <row r="12" spans="1:5" ht="17.149999999999999" customHeight="1" x14ac:dyDescent="0.45">
      <c r="A12" s="139" t="s">
        <v>238</v>
      </c>
      <c r="B12" s="168">
        <v>343303</v>
      </c>
      <c r="C12" s="169"/>
      <c r="D12" s="168">
        <v>343303</v>
      </c>
      <c r="E12" s="168" t="s">
        <v>129</v>
      </c>
    </row>
    <row r="13" spans="1:5" ht="17.149999999999999" customHeight="1" x14ac:dyDescent="0.45">
      <c r="A13" s="137" t="s">
        <v>239</v>
      </c>
      <c r="B13" s="166"/>
      <c r="C13" s="165">
        <v>-233147</v>
      </c>
      <c r="D13" s="165">
        <v>233147</v>
      </c>
      <c r="E13" s="166"/>
    </row>
    <row r="14" spans="1:5" ht="17.149999999999999" customHeight="1" x14ac:dyDescent="0.45">
      <c r="A14" s="137" t="s">
        <v>240</v>
      </c>
      <c r="B14" s="166"/>
      <c r="C14" s="165">
        <v>866891</v>
      </c>
      <c r="D14" s="165">
        <v>-866891</v>
      </c>
      <c r="E14" s="166"/>
    </row>
    <row r="15" spans="1:5" ht="17.149999999999999" customHeight="1" x14ac:dyDescent="0.45">
      <c r="A15" s="137" t="s">
        <v>241</v>
      </c>
      <c r="B15" s="166"/>
      <c r="C15" s="165">
        <v>-1196807</v>
      </c>
      <c r="D15" s="165">
        <v>1196807</v>
      </c>
      <c r="E15" s="166"/>
    </row>
    <row r="16" spans="1:5" ht="17.149999999999999" customHeight="1" x14ac:dyDescent="0.45">
      <c r="A16" s="137" t="s">
        <v>242</v>
      </c>
      <c r="B16" s="166"/>
      <c r="C16" s="165">
        <v>914372</v>
      </c>
      <c r="D16" s="165">
        <v>-914372</v>
      </c>
      <c r="E16" s="166"/>
    </row>
    <row r="17" spans="1:5" ht="17.149999999999999" customHeight="1" x14ac:dyDescent="0.45">
      <c r="A17" s="137" t="s">
        <v>243</v>
      </c>
      <c r="B17" s="166"/>
      <c r="C17" s="165">
        <v>-817603</v>
      </c>
      <c r="D17" s="165">
        <v>817603</v>
      </c>
      <c r="E17" s="166"/>
    </row>
    <row r="18" spans="1:5" ht="17.149999999999999" customHeight="1" x14ac:dyDescent="0.45">
      <c r="A18" s="137" t="s">
        <v>244</v>
      </c>
      <c r="B18" s="165">
        <v>1910</v>
      </c>
      <c r="C18" s="165">
        <v>1910</v>
      </c>
      <c r="D18" s="166"/>
      <c r="E18" s="166"/>
    </row>
    <row r="19" spans="1:5" ht="17.149999999999999" customHeight="1" x14ac:dyDescent="0.45">
      <c r="A19" s="137" t="s">
        <v>245</v>
      </c>
      <c r="B19" s="165">
        <v>-1365923</v>
      </c>
      <c r="C19" s="165">
        <v>-1365923</v>
      </c>
      <c r="D19" s="166"/>
      <c r="E19" s="166"/>
    </row>
    <row r="20" spans="1:5" ht="17.149999999999999" customHeight="1" x14ac:dyDescent="0.45">
      <c r="A20" s="137" t="s">
        <v>306</v>
      </c>
      <c r="B20" s="166"/>
      <c r="C20" s="166"/>
      <c r="D20" s="165" t="s">
        <v>129</v>
      </c>
      <c r="E20" s="165" t="s">
        <v>129</v>
      </c>
    </row>
    <row r="21" spans="1:5" ht="17.149999999999999" customHeight="1" x14ac:dyDescent="0.45">
      <c r="A21" s="137" t="s">
        <v>307</v>
      </c>
      <c r="B21" s="166"/>
      <c r="C21" s="166"/>
      <c r="D21" s="165" t="s">
        <v>129</v>
      </c>
      <c r="E21" s="165" t="s">
        <v>129</v>
      </c>
    </row>
    <row r="22" spans="1:5" ht="17.149999999999999" customHeight="1" x14ac:dyDescent="0.45">
      <c r="A22" s="137" t="s">
        <v>308</v>
      </c>
      <c r="B22" s="165">
        <v>10</v>
      </c>
      <c r="C22" s="165">
        <v>-64</v>
      </c>
      <c r="D22" s="165">
        <v>74</v>
      </c>
      <c r="E22" s="165" t="s">
        <v>129</v>
      </c>
    </row>
    <row r="23" spans="1:5" ht="17.149999999999999" customHeight="1" x14ac:dyDescent="0.45">
      <c r="A23" s="137" t="s">
        <v>246</v>
      </c>
      <c r="B23" s="165">
        <v>-3998</v>
      </c>
      <c r="C23" s="165">
        <v>-2128</v>
      </c>
      <c r="D23" s="165">
        <v>-1870</v>
      </c>
      <c r="E23" s="166"/>
    </row>
    <row r="24" spans="1:5" ht="17.149999999999999" customHeight="1" x14ac:dyDescent="0.45">
      <c r="A24" s="139" t="s">
        <v>247</v>
      </c>
      <c r="B24" s="168">
        <v>-1024698</v>
      </c>
      <c r="C24" s="168">
        <v>-1599352</v>
      </c>
      <c r="D24" s="168">
        <v>574654</v>
      </c>
      <c r="E24" s="168" t="s">
        <v>129</v>
      </c>
    </row>
    <row r="25" spans="1:5" ht="17.149999999999999" customHeight="1" x14ac:dyDescent="0.45">
      <c r="A25" s="139" t="s">
        <v>248</v>
      </c>
      <c r="B25" s="168">
        <v>15818269</v>
      </c>
      <c r="C25" s="168">
        <v>30525864</v>
      </c>
      <c r="D25" s="168">
        <v>-14707595</v>
      </c>
      <c r="E25" s="168" t="s">
        <v>129</v>
      </c>
    </row>
    <row r="26" spans="1:5" ht="17.149999999999999" customHeight="1" x14ac:dyDescent="0.4">
      <c r="A26" s="128"/>
      <c r="B26" s="128"/>
      <c r="C26" s="128"/>
      <c r="D26" s="128"/>
      <c r="E26" s="128"/>
    </row>
    <row r="27" spans="1:5" x14ac:dyDescent="0.4">
      <c r="A27" s="38" t="s">
        <v>684</v>
      </c>
    </row>
    <row r="28" spans="1:5" x14ac:dyDescent="0.4">
      <c r="A28" s="38" t="s">
        <v>683</v>
      </c>
    </row>
    <row r="29" spans="1:5" x14ac:dyDescent="0.4">
      <c r="A29" s="38"/>
    </row>
  </sheetData>
  <mergeCells count="3">
    <mergeCell ref="A2:E2"/>
    <mergeCell ref="A3:E3"/>
    <mergeCell ref="A4:E4"/>
  </mergeCells>
  <phoneticPr fontId="2"/>
  <printOptions horizontalCentered="1"/>
  <pageMargins left="0.3888888888888889" right="0.3888888888888889" top="0.3888888888888889" bottom="0.3888888888888889" header="0.19444444444444445" footer="0.19444444444444445"/>
  <pageSetup paperSize="9" scale="91"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996C8-D908-4A4C-9B1C-C53A58D5C72A}">
  <sheetPr>
    <pageSetUpPr fitToPage="1"/>
  </sheetPr>
  <dimension ref="A1:E62"/>
  <sheetViews>
    <sheetView topLeftCell="A32" workbookViewId="0">
      <selection activeCell="G51" sqref="G51:G52"/>
    </sheetView>
  </sheetViews>
  <sheetFormatPr defaultColWidth="8.86328125" defaultRowHeight="11" x14ac:dyDescent="0.4"/>
  <cols>
    <col min="1" max="1" width="42.86328125" style="136" customWidth="1"/>
    <col min="2" max="3" width="8.86328125" style="136" hidden="1" customWidth="1"/>
    <col min="4" max="4" width="10.86328125" style="136" customWidth="1"/>
    <col min="5" max="5" width="15.86328125" style="136" customWidth="1"/>
    <col min="6" max="7" width="30.86328125" style="136" customWidth="1"/>
    <col min="8" max="16384" width="8.86328125" style="136"/>
  </cols>
  <sheetData>
    <row r="1" spans="1:5" ht="17.149999999999999" customHeight="1" x14ac:dyDescent="0.4">
      <c r="E1" s="131" t="s">
        <v>688</v>
      </c>
    </row>
    <row r="2" spans="1:5" ht="21.25" x14ac:dyDescent="0.4">
      <c r="A2" s="213" t="s">
        <v>309</v>
      </c>
      <c r="B2" s="214"/>
      <c r="C2" s="214"/>
      <c r="D2" s="214"/>
      <c r="E2" s="214"/>
    </row>
    <row r="3" spans="1:5" ht="13.25" x14ac:dyDescent="0.4">
      <c r="A3" s="216" t="s">
        <v>858</v>
      </c>
      <c r="B3" s="217"/>
      <c r="C3" s="217"/>
      <c r="D3" s="217"/>
      <c r="E3" s="217"/>
    </row>
    <row r="4" spans="1:5" ht="13.25" x14ac:dyDescent="0.4">
      <c r="A4" s="216" t="s">
        <v>859</v>
      </c>
      <c r="B4" s="217"/>
      <c r="C4" s="217"/>
      <c r="D4" s="217"/>
      <c r="E4" s="217"/>
    </row>
    <row r="5" spans="1:5" ht="17.149999999999999" customHeight="1" x14ac:dyDescent="0.4">
      <c r="A5" s="130"/>
      <c r="E5" s="129" t="s">
        <v>681</v>
      </c>
    </row>
    <row r="6" spans="1:5" ht="27" customHeight="1" x14ac:dyDescent="0.4">
      <c r="A6" s="218" t="s">
        <v>137</v>
      </c>
      <c r="B6" s="218"/>
      <c r="C6" s="218"/>
      <c r="D6" s="218" t="s">
        <v>113</v>
      </c>
      <c r="E6" s="218"/>
    </row>
    <row r="7" spans="1:5" ht="17.149999999999999" customHeight="1" x14ac:dyDescent="0.45">
      <c r="A7" s="219" t="s">
        <v>249</v>
      </c>
      <c r="B7" s="219"/>
      <c r="C7" s="219"/>
      <c r="D7" s="221"/>
      <c r="E7" s="221"/>
    </row>
    <row r="8" spans="1:5" ht="17.149999999999999" customHeight="1" x14ac:dyDescent="0.45">
      <c r="A8" s="219" t="s">
        <v>250</v>
      </c>
      <c r="B8" s="219"/>
      <c r="C8" s="219"/>
      <c r="D8" s="222">
        <v>12319625</v>
      </c>
      <c r="E8" s="221"/>
    </row>
    <row r="9" spans="1:5" ht="17.149999999999999" customHeight="1" x14ac:dyDescent="0.45">
      <c r="A9" s="219" t="s">
        <v>251</v>
      </c>
      <c r="B9" s="219"/>
      <c r="C9" s="219"/>
      <c r="D9" s="220">
        <v>4538117</v>
      </c>
      <c r="E9" s="221"/>
    </row>
    <row r="10" spans="1:5" ht="17.149999999999999" customHeight="1" x14ac:dyDescent="0.45">
      <c r="A10" s="219" t="s">
        <v>252</v>
      </c>
      <c r="B10" s="219"/>
      <c r="C10" s="219"/>
      <c r="D10" s="220">
        <v>2059259</v>
      </c>
      <c r="E10" s="221"/>
    </row>
    <row r="11" spans="1:5" ht="17.149999999999999" customHeight="1" x14ac:dyDescent="0.45">
      <c r="A11" s="219" t="s">
        <v>253</v>
      </c>
      <c r="B11" s="219"/>
      <c r="C11" s="219"/>
      <c r="D11" s="220">
        <v>2143245</v>
      </c>
      <c r="E11" s="221"/>
    </row>
    <row r="12" spans="1:5" ht="17.149999999999999" customHeight="1" x14ac:dyDescent="0.45">
      <c r="A12" s="219" t="s">
        <v>254</v>
      </c>
      <c r="B12" s="219"/>
      <c r="C12" s="219"/>
      <c r="D12" s="220">
        <v>111407</v>
      </c>
      <c r="E12" s="221"/>
    </row>
    <row r="13" spans="1:5" ht="17.149999999999999" customHeight="1" x14ac:dyDescent="0.45">
      <c r="A13" s="219" t="s">
        <v>255</v>
      </c>
      <c r="B13" s="219"/>
      <c r="C13" s="219"/>
      <c r="D13" s="220">
        <v>224206</v>
      </c>
      <c r="E13" s="221"/>
    </row>
    <row r="14" spans="1:5" ht="17.149999999999999" customHeight="1" x14ac:dyDescent="0.45">
      <c r="A14" s="219" t="s">
        <v>256</v>
      </c>
      <c r="B14" s="219"/>
      <c r="C14" s="219"/>
      <c r="D14" s="220">
        <v>7781509</v>
      </c>
      <c r="E14" s="221"/>
    </row>
    <row r="15" spans="1:5" ht="17.149999999999999" customHeight="1" x14ac:dyDescent="0.45">
      <c r="A15" s="219" t="s">
        <v>257</v>
      </c>
      <c r="B15" s="219"/>
      <c r="C15" s="219"/>
      <c r="D15" s="220">
        <v>4224358</v>
      </c>
      <c r="E15" s="221"/>
    </row>
    <row r="16" spans="1:5" ht="17.149999999999999" customHeight="1" x14ac:dyDescent="0.45">
      <c r="A16" s="219" t="s">
        <v>258</v>
      </c>
      <c r="B16" s="219"/>
      <c r="C16" s="219"/>
      <c r="D16" s="220">
        <v>3314426</v>
      </c>
      <c r="E16" s="221"/>
    </row>
    <row r="17" spans="1:5" ht="17.149999999999999" customHeight="1" x14ac:dyDescent="0.45">
      <c r="A17" s="219" t="s">
        <v>255</v>
      </c>
      <c r="B17" s="219"/>
      <c r="C17" s="219"/>
      <c r="D17" s="220">
        <v>242725</v>
      </c>
      <c r="E17" s="221"/>
    </row>
    <row r="18" spans="1:5" ht="17.149999999999999" customHeight="1" x14ac:dyDescent="0.45">
      <c r="A18" s="219" t="s">
        <v>260</v>
      </c>
      <c r="B18" s="219"/>
      <c r="C18" s="219"/>
      <c r="D18" s="220">
        <v>13409476</v>
      </c>
      <c r="E18" s="221"/>
    </row>
    <row r="19" spans="1:5" ht="17.149999999999999" customHeight="1" x14ac:dyDescent="0.45">
      <c r="A19" s="219" t="s">
        <v>261</v>
      </c>
      <c r="B19" s="219"/>
      <c r="C19" s="219"/>
      <c r="D19" s="220">
        <v>7003441</v>
      </c>
      <c r="E19" s="221"/>
    </row>
    <row r="20" spans="1:5" ht="17.149999999999999" customHeight="1" x14ac:dyDescent="0.45">
      <c r="A20" s="219" t="s">
        <v>262</v>
      </c>
      <c r="B20" s="219"/>
      <c r="C20" s="219"/>
      <c r="D20" s="220">
        <v>4635198</v>
      </c>
      <c r="E20" s="221"/>
    </row>
    <row r="21" spans="1:5" ht="17.149999999999999" customHeight="1" x14ac:dyDescent="0.45">
      <c r="A21" s="219" t="s">
        <v>263</v>
      </c>
      <c r="B21" s="219"/>
      <c r="C21" s="219"/>
      <c r="D21" s="220">
        <v>1399928</v>
      </c>
      <c r="E21" s="221"/>
    </row>
    <row r="22" spans="1:5" ht="17.149999999999999" customHeight="1" x14ac:dyDescent="0.45">
      <c r="A22" s="219" t="s">
        <v>264</v>
      </c>
      <c r="B22" s="219"/>
      <c r="C22" s="219"/>
      <c r="D22" s="220">
        <v>370909</v>
      </c>
      <c r="E22" s="221"/>
    </row>
    <row r="23" spans="1:5" ht="17.149999999999999" customHeight="1" x14ac:dyDescent="0.45">
      <c r="A23" s="219" t="s">
        <v>265</v>
      </c>
      <c r="B23" s="219"/>
      <c r="C23" s="219"/>
      <c r="D23" s="220">
        <v>3667</v>
      </c>
      <c r="E23" s="221"/>
    </row>
    <row r="24" spans="1:5" ht="17.149999999999999" customHeight="1" x14ac:dyDescent="0.45">
      <c r="A24" s="219" t="s">
        <v>266</v>
      </c>
      <c r="B24" s="219"/>
      <c r="C24" s="219"/>
      <c r="D24" s="220" t="s">
        <v>129</v>
      </c>
      <c r="E24" s="221"/>
    </row>
    <row r="25" spans="1:5" ht="17.149999999999999" customHeight="1" x14ac:dyDescent="0.45">
      <c r="A25" s="219" t="s">
        <v>267</v>
      </c>
      <c r="B25" s="219"/>
      <c r="C25" s="219"/>
      <c r="D25" s="220">
        <v>3667</v>
      </c>
      <c r="E25" s="221"/>
    </row>
    <row r="26" spans="1:5" ht="17.149999999999999" customHeight="1" x14ac:dyDescent="0.45">
      <c r="A26" s="219" t="s">
        <v>268</v>
      </c>
      <c r="B26" s="219"/>
      <c r="C26" s="219"/>
      <c r="D26" s="220">
        <v>2046</v>
      </c>
      <c r="E26" s="221"/>
    </row>
    <row r="27" spans="1:5" ht="17.149999999999999" customHeight="1" x14ac:dyDescent="0.45">
      <c r="A27" s="223" t="s">
        <v>269</v>
      </c>
      <c r="B27" s="223"/>
      <c r="C27" s="223"/>
      <c r="D27" s="226">
        <v>1088229</v>
      </c>
      <c r="E27" s="225"/>
    </row>
    <row r="28" spans="1:5" ht="17.149999999999999" customHeight="1" x14ac:dyDescent="0.45">
      <c r="A28" s="219" t="s">
        <v>270</v>
      </c>
      <c r="B28" s="219"/>
      <c r="C28" s="219"/>
      <c r="D28" s="221"/>
      <c r="E28" s="221"/>
    </row>
    <row r="29" spans="1:5" ht="17.149999999999999" customHeight="1" x14ac:dyDescent="0.45">
      <c r="A29" s="219" t="s">
        <v>271</v>
      </c>
      <c r="B29" s="219"/>
      <c r="C29" s="219"/>
      <c r="D29" s="222">
        <v>1720461</v>
      </c>
      <c r="E29" s="221"/>
    </row>
    <row r="30" spans="1:5" ht="17.149999999999999" customHeight="1" x14ac:dyDescent="0.45">
      <c r="A30" s="219" t="s">
        <v>272</v>
      </c>
      <c r="B30" s="219"/>
      <c r="C30" s="219"/>
      <c r="D30" s="220">
        <v>852109</v>
      </c>
      <c r="E30" s="221"/>
    </row>
    <row r="31" spans="1:5" ht="17.149999999999999" customHeight="1" x14ac:dyDescent="0.45">
      <c r="A31" s="219" t="s">
        <v>273</v>
      </c>
      <c r="B31" s="219"/>
      <c r="C31" s="219"/>
      <c r="D31" s="220">
        <v>854567</v>
      </c>
      <c r="E31" s="221"/>
    </row>
    <row r="32" spans="1:5" ht="17.149999999999999" customHeight="1" x14ac:dyDescent="0.45">
      <c r="A32" s="219" t="s">
        <v>274</v>
      </c>
      <c r="B32" s="219"/>
      <c r="C32" s="219"/>
      <c r="D32" s="220">
        <v>10380</v>
      </c>
      <c r="E32" s="221"/>
    </row>
    <row r="33" spans="1:5" ht="17.149999999999999" customHeight="1" x14ac:dyDescent="0.45">
      <c r="A33" s="219" t="s">
        <v>275</v>
      </c>
      <c r="B33" s="219"/>
      <c r="C33" s="219"/>
      <c r="D33" s="220">
        <v>3406</v>
      </c>
      <c r="E33" s="221"/>
    </row>
    <row r="34" spans="1:5" ht="17.149999999999999" customHeight="1" x14ac:dyDescent="0.45">
      <c r="A34" s="219" t="s">
        <v>267</v>
      </c>
      <c r="B34" s="219"/>
      <c r="C34" s="219"/>
      <c r="D34" s="220" t="s">
        <v>129</v>
      </c>
      <c r="E34" s="221"/>
    </row>
    <row r="35" spans="1:5" ht="17.149999999999999" customHeight="1" x14ac:dyDescent="0.45">
      <c r="A35" s="219" t="s">
        <v>276</v>
      </c>
      <c r="B35" s="219"/>
      <c r="C35" s="219"/>
      <c r="D35" s="222">
        <v>1252401</v>
      </c>
      <c r="E35" s="221"/>
    </row>
    <row r="36" spans="1:5" ht="17.149999999999999" customHeight="1" x14ac:dyDescent="0.45">
      <c r="A36" s="219" t="s">
        <v>262</v>
      </c>
      <c r="B36" s="219"/>
      <c r="C36" s="219"/>
      <c r="D36" s="220">
        <v>197979</v>
      </c>
      <c r="E36" s="221"/>
    </row>
    <row r="37" spans="1:5" ht="17.149999999999999" customHeight="1" x14ac:dyDescent="0.45">
      <c r="A37" s="219" t="s">
        <v>277</v>
      </c>
      <c r="B37" s="219"/>
      <c r="C37" s="219"/>
      <c r="D37" s="220">
        <v>789712</v>
      </c>
      <c r="E37" s="221"/>
    </row>
    <row r="38" spans="1:5" ht="17.149999999999999" customHeight="1" x14ac:dyDescent="0.45">
      <c r="A38" s="219" t="s">
        <v>278</v>
      </c>
      <c r="B38" s="219"/>
      <c r="C38" s="219"/>
      <c r="D38" s="220">
        <v>7256</v>
      </c>
      <c r="E38" s="221"/>
    </row>
    <row r="39" spans="1:5" ht="17.149999999999999" customHeight="1" x14ac:dyDescent="0.45">
      <c r="A39" s="219" t="s">
        <v>279</v>
      </c>
      <c r="B39" s="219"/>
      <c r="C39" s="219"/>
      <c r="D39" s="220">
        <v>2075</v>
      </c>
      <c r="E39" s="221"/>
    </row>
    <row r="40" spans="1:5" ht="17.149999999999999" customHeight="1" x14ac:dyDescent="0.45">
      <c r="A40" s="219" t="s">
        <v>264</v>
      </c>
      <c r="B40" s="219"/>
      <c r="C40" s="219"/>
      <c r="D40" s="220">
        <v>255378</v>
      </c>
      <c r="E40" s="221"/>
    </row>
    <row r="41" spans="1:5" ht="17.149999999999999" customHeight="1" x14ac:dyDescent="0.45">
      <c r="A41" s="223" t="s">
        <v>280</v>
      </c>
      <c r="B41" s="223"/>
      <c r="C41" s="223"/>
      <c r="D41" s="226">
        <v>-468061</v>
      </c>
      <c r="E41" s="225"/>
    </row>
    <row r="42" spans="1:5" ht="17.149999999999999" customHeight="1" x14ac:dyDescent="0.45">
      <c r="A42" s="219" t="s">
        <v>281</v>
      </c>
      <c r="B42" s="219"/>
      <c r="C42" s="219"/>
      <c r="D42" s="221"/>
      <c r="E42" s="221"/>
    </row>
    <row r="43" spans="1:5" ht="17.149999999999999" customHeight="1" x14ac:dyDescent="0.45">
      <c r="A43" s="219" t="s">
        <v>282</v>
      </c>
      <c r="B43" s="219"/>
      <c r="C43" s="219"/>
      <c r="D43" s="220">
        <v>1189551</v>
      </c>
      <c r="E43" s="221"/>
    </row>
    <row r="44" spans="1:5" ht="17.149999999999999" customHeight="1" x14ac:dyDescent="0.45">
      <c r="A44" s="219" t="s">
        <v>310</v>
      </c>
      <c r="B44" s="219"/>
      <c r="C44" s="219"/>
      <c r="D44" s="220">
        <v>1188670</v>
      </c>
      <c r="E44" s="221"/>
    </row>
    <row r="45" spans="1:5" ht="17.149999999999999" customHeight="1" x14ac:dyDescent="0.45">
      <c r="A45" s="219" t="s">
        <v>267</v>
      </c>
      <c r="B45" s="219"/>
      <c r="C45" s="219"/>
      <c r="D45" s="220">
        <v>881</v>
      </c>
      <c r="E45" s="221"/>
    </row>
    <row r="46" spans="1:5" ht="17.149999999999999" customHeight="1" x14ac:dyDescent="0.45">
      <c r="A46" s="219" t="s">
        <v>284</v>
      </c>
      <c r="B46" s="219"/>
      <c r="C46" s="219"/>
      <c r="D46" s="220">
        <v>543018</v>
      </c>
      <c r="E46" s="221"/>
    </row>
    <row r="47" spans="1:5" ht="17.149999999999999" customHeight="1" x14ac:dyDescent="0.45">
      <c r="A47" s="219" t="s">
        <v>311</v>
      </c>
      <c r="B47" s="219"/>
      <c r="C47" s="219"/>
      <c r="D47" s="220">
        <v>543018</v>
      </c>
      <c r="E47" s="221"/>
    </row>
    <row r="48" spans="1:5" ht="17.149999999999999" customHeight="1" x14ac:dyDescent="0.45">
      <c r="A48" s="219" t="s">
        <v>264</v>
      </c>
      <c r="B48" s="219"/>
      <c r="C48" s="219"/>
      <c r="D48" s="220" t="s">
        <v>129</v>
      </c>
      <c r="E48" s="221"/>
    </row>
    <row r="49" spans="1:5" ht="17.149999999999999" customHeight="1" x14ac:dyDescent="0.45">
      <c r="A49" s="223" t="s">
        <v>286</v>
      </c>
      <c r="B49" s="223"/>
      <c r="C49" s="223"/>
      <c r="D49" s="224">
        <v>-646533</v>
      </c>
      <c r="E49" s="225"/>
    </row>
    <row r="50" spans="1:5" ht="17.149999999999999" customHeight="1" x14ac:dyDescent="0.45">
      <c r="A50" s="223" t="s">
        <v>287</v>
      </c>
      <c r="B50" s="223"/>
      <c r="C50" s="223"/>
      <c r="D50" s="224">
        <v>-26365</v>
      </c>
      <c r="E50" s="225"/>
    </row>
    <row r="51" spans="1:5" ht="17.149999999999999" customHeight="1" x14ac:dyDescent="0.45">
      <c r="A51" s="223" t="s">
        <v>288</v>
      </c>
      <c r="B51" s="223"/>
      <c r="C51" s="223"/>
      <c r="D51" s="224">
        <v>2626545</v>
      </c>
      <c r="E51" s="225"/>
    </row>
    <row r="52" spans="1:5" ht="17.149999999999999" customHeight="1" x14ac:dyDescent="0.45">
      <c r="A52" s="219" t="s">
        <v>312</v>
      </c>
      <c r="B52" s="219"/>
      <c r="C52" s="219"/>
      <c r="D52" s="220">
        <v>-2078</v>
      </c>
      <c r="E52" s="221"/>
    </row>
    <row r="53" spans="1:5" ht="17.149999999999999" customHeight="1" x14ac:dyDescent="0.45">
      <c r="A53" s="223" t="s">
        <v>289</v>
      </c>
      <c r="B53" s="223"/>
      <c r="C53" s="223"/>
      <c r="D53" s="224">
        <v>2598102</v>
      </c>
      <c r="E53" s="225"/>
    </row>
    <row r="55" spans="1:5" ht="17.149999999999999" customHeight="1" x14ac:dyDescent="0.45">
      <c r="A55" s="223" t="s">
        <v>290</v>
      </c>
      <c r="B55" s="223"/>
      <c r="C55" s="223"/>
      <c r="D55" s="224">
        <v>14584</v>
      </c>
      <c r="E55" s="225"/>
    </row>
    <row r="56" spans="1:5" ht="17.149999999999999" customHeight="1" x14ac:dyDescent="0.45">
      <c r="A56" s="223" t="s">
        <v>291</v>
      </c>
      <c r="B56" s="223"/>
      <c r="C56" s="223"/>
      <c r="D56" s="224">
        <v>-1028</v>
      </c>
      <c r="E56" s="225"/>
    </row>
    <row r="57" spans="1:5" ht="17.149999999999999" customHeight="1" x14ac:dyDescent="0.45">
      <c r="A57" s="223" t="s">
        <v>292</v>
      </c>
      <c r="B57" s="223"/>
      <c r="C57" s="223"/>
      <c r="D57" s="224">
        <v>13556</v>
      </c>
      <c r="E57" s="225"/>
    </row>
    <row r="58" spans="1:5" ht="17.149999999999999" customHeight="1" x14ac:dyDescent="0.45">
      <c r="A58" s="223" t="s">
        <v>293</v>
      </c>
      <c r="B58" s="223"/>
      <c r="C58" s="223"/>
      <c r="D58" s="224">
        <v>2611657</v>
      </c>
      <c r="E58" s="225"/>
    </row>
    <row r="59" spans="1:5" ht="17.149999999999999" customHeight="1" x14ac:dyDescent="0.4">
      <c r="A59" s="128"/>
      <c r="B59" s="128"/>
      <c r="C59" s="128"/>
      <c r="D59" s="128"/>
      <c r="E59" s="128"/>
    </row>
    <row r="60" spans="1:5" x14ac:dyDescent="0.4">
      <c r="A60" s="38" t="s">
        <v>684</v>
      </c>
    </row>
    <row r="61" spans="1:5" x14ac:dyDescent="0.4">
      <c r="A61" s="38" t="s">
        <v>683</v>
      </c>
    </row>
    <row r="62" spans="1:5" x14ac:dyDescent="0.4">
      <c r="A62" s="38"/>
    </row>
  </sheetData>
  <mergeCells count="107">
    <mergeCell ref="D55:E55"/>
    <mergeCell ref="D56:E56"/>
    <mergeCell ref="D57:E57"/>
    <mergeCell ref="D58:E58"/>
    <mergeCell ref="A58:C58"/>
    <mergeCell ref="A49:C49"/>
    <mergeCell ref="A50:C50"/>
    <mergeCell ref="A51:C51"/>
    <mergeCell ref="A52:C52"/>
    <mergeCell ref="A55:C55"/>
    <mergeCell ref="A56:C56"/>
    <mergeCell ref="A57:C57"/>
    <mergeCell ref="A53:C53"/>
    <mergeCell ref="D49:E49"/>
    <mergeCell ref="D50:E50"/>
    <mergeCell ref="D51:E51"/>
    <mergeCell ref="D52:E52"/>
    <mergeCell ref="D53:E53"/>
    <mergeCell ref="A48:C48"/>
    <mergeCell ref="D44:E44"/>
    <mergeCell ref="D45:E45"/>
    <mergeCell ref="D46:E46"/>
    <mergeCell ref="D47:E47"/>
    <mergeCell ref="D48:E48"/>
    <mergeCell ref="A39:C39"/>
    <mergeCell ref="A40:C40"/>
    <mergeCell ref="A41:C41"/>
    <mergeCell ref="A42:C42"/>
    <mergeCell ref="A43:C43"/>
    <mergeCell ref="D39:E39"/>
    <mergeCell ref="D40:E40"/>
    <mergeCell ref="D41:E41"/>
    <mergeCell ref="D42:E42"/>
    <mergeCell ref="D43:E43"/>
    <mergeCell ref="A44:C44"/>
    <mergeCell ref="A45:C45"/>
    <mergeCell ref="A46:C46"/>
    <mergeCell ref="A47:C47"/>
    <mergeCell ref="A34:C34"/>
    <mergeCell ref="A35:C35"/>
    <mergeCell ref="A36:C36"/>
    <mergeCell ref="A37:C37"/>
    <mergeCell ref="A38:C38"/>
    <mergeCell ref="D34:E34"/>
    <mergeCell ref="D35:E35"/>
    <mergeCell ref="D36:E36"/>
    <mergeCell ref="D37:E37"/>
    <mergeCell ref="D38:E38"/>
    <mergeCell ref="A29:C29"/>
    <mergeCell ref="A30:C30"/>
    <mergeCell ref="A31:C31"/>
    <mergeCell ref="A32:C32"/>
    <mergeCell ref="A33:C33"/>
    <mergeCell ref="D29:E29"/>
    <mergeCell ref="D30:E30"/>
    <mergeCell ref="D31:E31"/>
    <mergeCell ref="D32:E32"/>
    <mergeCell ref="D33:E33"/>
    <mergeCell ref="A24:C24"/>
    <mergeCell ref="A25:C25"/>
    <mergeCell ref="A26:C26"/>
    <mergeCell ref="A27:C27"/>
    <mergeCell ref="A28:C28"/>
    <mergeCell ref="D24:E24"/>
    <mergeCell ref="D25:E25"/>
    <mergeCell ref="D26:E26"/>
    <mergeCell ref="D27:E27"/>
    <mergeCell ref="D28:E28"/>
    <mergeCell ref="A19:C19"/>
    <mergeCell ref="A20:C20"/>
    <mergeCell ref="A21:C21"/>
    <mergeCell ref="A22:C22"/>
    <mergeCell ref="A23:C23"/>
    <mergeCell ref="D19:E19"/>
    <mergeCell ref="D20:E20"/>
    <mergeCell ref="D21:E21"/>
    <mergeCell ref="D22:E22"/>
    <mergeCell ref="D23:E23"/>
    <mergeCell ref="A14:C14"/>
    <mergeCell ref="A15:C15"/>
    <mergeCell ref="A16:C16"/>
    <mergeCell ref="A17:C17"/>
    <mergeCell ref="A18:C18"/>
    <mergeCell ref="D14:E14"/>
    <mergeCell ref="D15:E15"/>
    <mergeCell ref="D16:E16"/>
    <mergeCell ref="D17:E17"/>
    <mergeCell ref="D18:E18"/>
    <mergeCell ref="A13:C13"/>
    <mergeCell ref="A2:E2"/>
    <mergeCell ref="A3:E3"/>
    <mergeCell ref="A4:E4"/>
    <mergeCell ref="A6:C6"/>
    <mergeCell ref="D6:E6"/>
    <mergeCell ref="A7:C7"/>
    <mergeCell ref="A8:C8"/>
    <mergeCell ref="A9:C9"/>
    <mergeCell ref="A10:C10"/>
    <mergeCell ref="A11:C11"/>
    <mergeCell ref="A12:C12"/>
    <mergeCell ref="D9:E9"/>
    <mergeCell ref="D10:E10"/>
    <mergeCell ref="D11:E11"/>
    <mergeCell ref="D12:E12"/>
    <mergeCell ref="D13:E13"/>
    <mergeCell ref="D7:E7"/>
    <mergeCell ref="D8:E8"/>
  </mergeCells>
  <phoneticPr fontId="2"/>
  <printOptions horizontalCentered="1"/>
  <pageMargins left="0.3888888888888889" right="0.3888888888888889" top="0.3888888888888889" bottom="0.3888888888888889" header="0.19444444444444445" footer="0.19444444444444445"/>
  <pageSetup paperSize="9" scale="84"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66843-2864-4FFB-A576-800A700FC235}">
  <dimension ref="B1:M44"/>
  <sheetViews>
    <sheetView topLeftCell="G1" workbookViewId="0">
      <selection activeCell="P14" sqref="P14"/>
    </sheetView>
  </sheetViews>
  <sheetFormatPr defaultRowHeight="13.25" x14ac:dyDescent="0.45"/>
  <cols>
    <col min="1" max="1" width="0.86328125" customWidth="1"/>
    <col min="2" max="2" width="3.7265625" customWidth="1"/>
    <col min="3" max="3" width="16.7265625" customWidth="1"/>
    <col min="4" max="11" width="15.1328125" customWidth="1"/>
    <col min="12" max="12" width="0.6328125" customWidth="1"/>
    <col min="13" max="13" width="0.36328125" customWidth="1"/>
    <col min="15" max="15" width="10.7265625" bestFit="1" customWidth="1"/>
  </cols>
  <sheetData>
    <row r="1" spans="2:11" ht="29.25" customHeight="1" x14ac:dyDescent="0.45">
      <c r="B1" s="49" t="s">
        <v>296</v>
      </c>
      <c r="C1" s="1"/>
      <c r="D1" s="2"/>
      <c r="E1" s="2"/>
      <c r="F1" s="2"/>
      <c r="G1" s="2"/>
      <c r="H1" s="2"/>
      <c r="I1" s="2"/>
      <c r="J1" s="44" t="s">
        <v>682</v>
      </c>
      <c r="K1" s="2"/>
    </row>
    <row r="2" spans="2:11" ht="37.5" customHeight="1" x14ac:dyDescent="0.45">
      <c r="B2" s="246" t="s">
        <v>0</v>
      </c>
      <c r="C2" s="246"/>
      <c r="D2" s="41" t="s">
        <v>1</v>
      </c>
      <c r="E2" s="41" t="s">
        <v>2</v>
      </c>
      <c r="F2" s="41" t="s">
        <v>3</v>
      </c>
      <c r="G2" s="41" t="s">
        <v>4</v>
      </c>
      <c r="H2" s="41" t="s">
        <v>5</v>
      </c>
      <c r="I2" s="42" t="s">
        <v>6</v>
      </c>
      <c r="J2" s="43" t="s">
        <v>7</v>
      </c>
      <c r="K2" s="3"/>
    </row>
    <row r="3" spans="2:11" ht="14.15" customHeight="1" x14ac:dyDescent="0.45">
      <c r="B3" s="245" t="s">
        <v>8</v>
      </c>
      <c r="C3" s="245"/>
      <c r="D3" s="201">
        <f>SUM(D4:D12)</f>
        <v>24114171</v>
      </c>
      <c r="E3" s="202"/>
      <c r="F3" s="203"/>
      <c r="G3" s="201">
        <f>SUM(G4:G12)</f>
        <v>26644102</v>
      </c>
      <c r="H3" s="201">
        <f>SUM(H4:H12)</f>
        <v>16880634</v>
      </c>
      <c r="I3" s="203"/>
      <c r="J3" s="204">
        <f>SUM(J4:J12)+2</f>
        <v>9763470</v>
      </c>
      <c r="K3" s="3"/>
    </row>
    <row r="4" spans="2:11" ht="14.15" customHeight="1" x14ac:dyDescent="0.45">
      <c r="B4" s="245" t="s">
        <v>9</v>
      </c>
      <c r="C4" s="245"/>
      <c r="D4" s="201">
        <v>2310813</v>
      </c>
      <c r="E4" s="202"/>
      <c r="F4" s="203"/>
      <c r="G4" s="201">
        <v>2555150</v>
      </c>
      <c r="H4" s="201">
        <v>0</v>
      </c>
      <c r="I4" s="203"/>
      <c r="J4" s="205">
        <f>G4-H4</f>
        <v>2555150</v>
      </c>
      <c r="K4" s="3"/>
    </row>
    <row r="5" spans="2:11" ht="14.15" customHeight="1" x14ac:dyDescent="0.45">
      <c r="B5" s="247" t="s">
        <v>10</v>
      </c>
      <c r="C5" s="247"/>
      <c r="D5" s="201">
        <v>0</v>
      </c>
      <c r="E5" s="202"/>
      <c r="F5" s="203"/>
      <c r="G5" s="201">
        <v>0</v>
      </c>
      <c r="H5" s="201">
        <v>0</v>
      </c>
      <c r="I5" s="203"/>
      <c r="J5" s="205">
        <f t="shared" ref="J5:J12" si="0">G5-H5</f>
        <v>0</v>
      </c>
      <c r="K5" s="3"/>
    </row>
    <row r="6" spans="2:11" ht="14.15" customHeight="1" x14ac:dyDescent="0.45">
      <c r="B6" s="247" t="s">
        <v>11</v>
      </c>
      <c r="C6" s="247"/>
      <c r="D6" s="201">
        <v>19742273</v>
      </c>
      <c r="E6" s="202"/>
      <c r="F6" s="203"/>
      <c r="G6" s="201">
        <v>21894495</v>
      </c>
      <c r="H6" s="201">
        <v>15237697</v>
      </c>
      <c r="I6" s="203"/>
      <c r="J6" s="205">
        <f t="shared" si="0"/>
        <v>6656798</v>
      </c>
      <c r="K6" s="3"/>
    </row>
    <row r="7" spans="2:11" ht="14.15" customHeight="1" x14ac:dyDescent="0.45">
      <c r="B7" s="245" t="s">
        <v>12</v>
      </c>
      <c r="C7" s="245"/>
      <c r="D7" s="201">
        <v>2053871</v>
      </c>
      <c r="E7" s="202"/>
      <c r="F7" s="203"/>
      <c r="G7" s="201">
        <v>2081049</v>
      </c>
      <c r="H7" s="201">
        <v>1642800</v>
      </c>
      <c r="I7" s="203"/>
      <c r="J7" s="205">
        <f t="shared" si="0"/>
        <v>438249</v>
      </c>
      <c r="K7" s="3"/>
    </row>
    <row r="8" spans="2:11" ht="14.15" customHeight="1" x14ac:dyDescent="0.45">
      <c r="B8" s="249" t="s">
        <v>13</v>
      </c>
      <c r="C8" s="249"/>
      <c r="D8" s="201">
        <v>136</v>
      </c>
      <c r="E8" s="202"/>
      <c r="F8" s="203"/>
      <c r="G8" s="201">
        <v>137</v>
      </c>
      <c r="H8" s="201">
        <v>137</v>
      </c>
      <c r="I8" s="203"/>
      <c r="J8" s="308">
        <f t="shared" si="0"/>
        <v>0</v>
      </c>
      <c r="K8" s="3"/>
    </row>
    <row r="9" spans="2:11" ht="14.15" customHeight="1" x14ac:dyDescent="0.45">
      <c r="B9" s="248" t="s">
        <v>14</v>
      </c>
      <c r="C9" s="248"/>
      <c r="D9" s="201">
        <v>0</v>
      </c>
      <c r="E9" s="202"/>
      <c r="F9" s="203"/>
      <c r="G9" s="201">
        <v>0</v>
      </c>
      <c r="H9" s="201">
        <v>0</v>
      </c>
      <c r="I9" s="203"/>
      <c r="J9" s="205">
        <f t="shared" si="0"/>
        <v>0</v>
      </c>
      <c r="K9" s="3"/>
    </row>
    <row r="10" spans="2:11" ht="14.15" customHeight="1" x14ac:dyDescent="0.45">
      <c r="B10" s="249" t="s">
        <v>15</v>
      </c>
      <c r="C10" s="249"/>
      <c r="D10" s="201">
        <v>0</v>
      </c>
      <c r="E10" s="202"/>
      <c r="F10" s="203"/>
      <c r="G10" s="201">
        <v>0</v>
      </c>
      <c r="H10" s="201">
        <v>0</v>
      </c>
      <c r="I10" s="203"/>
      <c r="J10" s="205">
        <f t="shared" si="0"/>
        <v>0</v>
      </c>
      <c r="K10" s="3"/>
    </row>
    <row r="11" spans="2:11" ht="14.15" customHeight="1" x14ac:dyDescent="0.45">
      <c r="B11" s="247" t="s">
        <v>16</v>
      </c>
      <c r="C11" s="247"/>
      <c r="D11" s="201">
        <v>0</v>
      </c>
      <c r="E11" s="202"/>
      <c r="F11" s="203"/>
      <c r="G11" s="201">
        <v>0</v>
      </c>
      <c r="H11" s="201">
        <v>0</v>
      </c>
      <c r="I11" s="203"/>
      <c r="J11" s="205">
        <f t="shared" si="0"/>
        <v>0</v>
      </c>
      <c r="K11" s="3"/>
    </row>
    <row r="12" spans="2:11" ht="14.15" customHeight="1" x14ac:dyDescent="0.45">
      <c r="B12" s="247" t="s">
        <v>17</v>
      </c>
      <c r="C12" s="247"/>
      <c r="D12" s="201">
        <v>7078</v>
      </c>
      <c r="E12" s="202"/>
      <c r="F12" s="203"/>
      <c r="G12" s="201">
        <v>113271</v>
      </c>
      <c r="H12" s="201">
        <v>0</v>
      </c>
      <c r="I12" s="203"/>
      <c r="J12" s="205">
        <f t="shared" si="0"/>
        <v>113271</v>
      </c>
      <c r="K12" s="3"/>
    </row>
    <row r="13" spans="2:11" ht="14.15" customHeight="1" x14ac:dyDescent="0.45">
      <c r="B13" s="250" t="s">
        <v>18</v>
      </c>
      <c r="C13" s="250"/>
      <c r="D13" s="206">
        <f>SUM(D14:D18)</f>
        <v>39533278</v>
      </c>
      <c r="E13" s="207"/>
      <c r="F13" s="208"/>
      <c r="G13" s="206">
        <f>SUM(G14:G18)</f>
        <v>40132124</v>
      </c>
      <c r="H13" s="206">
        <f>SUM(H14:H18)</f>
        <v>26742483</v>
      </c>
      <c r="I13" s="208"/>
      <c r="J13" s="209">
        <f>SUM(J14:J18)-2</f>
        <v>13389639</v>
      </c>
      <c r="K13" s="3"/>
    </row>
    <row r="14" spans="2:11" ht="14.15" customHeight="1" x14ac:dyDescent="0.45">
      <c r="B14" s="245" t="s">
        <v>19</v>
      </c>
      <c r="C14" s="245"/>
      <c r="D14" s="201">
        <v>303262</v>
      </c>
      <c r="E14" s="202"/>
      <c r="F14" s="203"/>
      <c r="G14" s="201">
        <v>303368</v>
      </c>
      <c r="H14" s="201">
        <v>0</v>
      </c>
      <c r="I14" s="203"/>
      <c r="J14" s="205">
        <f t="shared" ref="J14:J19" si="1">G14-H14</f>
        <v>303368</v>
      </c>
      <c r="K14" s="3"/>
    </row>
    <row r="15" spans="2:11" ht="14.15" customHeight="1" x14ac:dyDescent="0.45">
      <c r="B15" s="247" t="s">
        <v>20</v>
      </c>
      <c r="C15" s="247"/>
      <c r="D15" s="201">
        <v>1359340</v>
      </c>
      <c r="E15" s="202"/>
      <c r="F15" s="203"/>
      <c r="G15" s="201">
        <v>1359340</v>
      </c>
      <c r="H15" s="201">
        <v>669348</v>
      </c>
      <c r="I15" s="203"/>
      <c r="J15" s="205">
        <f t="shared" si="1"/>
        <v>689992</v>
      </c>
      <c r="K15" s="3"/>
    </row>
    <row r="16" spans="2:11" ht="14.15" customHeight="1" x14ac:dyDescent="0.45">
      <c r="B16" s="245" t="s">
        <v>12</v>
      </c>
      <c r="C16" s="245"/>
      <c r="D16" s="201">
        <v>37768834</v>
      </c>
      <c r="E16" s="202"/>
      <c r="F16" s="203"/>
      <c r="G16" s="201">
        <v>38323074</v>
      </c>
      <c r="H16" s="201">
        <v>26072726</v>
      </c>
      <c r="I16" s="203"/>
      <c r="J16" s="205">
        <f t="shared" si="1"/>
        <v>12250348</v>
      </c>
      <c r="K16" s="3"/>
    </row>
    <row r="17" spans="2:11" ht="14.15" customHeight="1" x14ac:dyDescent="0.45">
      <c r="B17" s="245" t="s">
        <v>16</v>
      </c>
      <c r="C17" s="245"/>
      <c r="D17" s="201">
        <v>431</v>
      </c>
      <c r="E17" s="202"/>
      <c r="F17" s="203"/>
      <c r="G17" s="201">
        <v>431</v>
      </c>
      <c r="H17" s="201">
        <v>409</v>
      </c>
      <c r="I17" s="203"/>
      <c r="J17" s="205">
        <f t="shared" si="1"/>
        <v>22</v>
      </c>
      <c r="K17" s="3"/>
    </row>
    <row r="18" spans="2:11" ht="14.15" customHeight="1" x14ac:dyDescent="0.45">
      <c r="B18" s="247" t="s">
        <v>17</v>
      </c>
      <c r="C18" s="247"/>
      <c r="D18" s="201">
        <v>101411</v>
      </c>
      <c r="E18" s="202"/>
      <c r="F18" s="203"/>
      <c r="G18" s="201">
        <v>145911</v>
      </c>
      <c r="H18" s="201">
        <v>0</v>
      </c>
      <c r="I18" s="203"/>
      <c r="J18" s="205">
        <f t="shared" si="1"/>
        <v>145911</v>
      </c>
      <c r="K18" s="3"/>
    </row>
    <row r="19" spans="2:11" ht="14.15" customHeight="1" x14ac:dyDescent="0.45">
      <c r="B19" s="245" t="s">
        <v>21</v>
      </c>
      <c r="C19" s="245"/>
      <c r="D19" s="201">
        <v>3617811</v>
      </c>
      <c r="E19" s="202"/>
      <c r="F19" s="203"/>
      <c r="G19" s="201">
        <v>3681494</v>
      </c>
      <c r="H19" s="201">
        <v>2692620</v>
      </c>
      <c r="I19" s="203"/>
      <c r="J19" s="205">
        <f t="shared" si="1"/>
        <v>988874</v>
      </c>
      <c r="K19" s="3"/>
    </row>
    <row r="20" spans="2:11" ht="14.15" customHeight="1" x14ac:dyDescent="0.45">
      <c r="B20" s="251" t="s">
        <v>22</v>
      </c>
      <c r="C20" s="252"/>
      <c r="D20" s="206">
        <f>SUM(D3,D13,D19)</f>
        <v>67265260</v>
      </c>
      <c r="E20" s="207"/>
      <c r="F20" s="208"/>
      <c r="G20" s="206">
        <f>SUM(G3,G13,G19)</f>
        <v>70457720</v>
      </c>
      <c r="H20" s="206">
        <f>SUM(H3,H13,H19)</f>
        <v>46315737</v>
      </c>
      <c r="I20" s="206"/>
      <c r="J20" s="209">
        <f>SUM(J3,J13,J19)-1</f>
        <v>24141982</v>
      </c>
      <c r="K20" s="3"/>
    </row>
    <row r="21" spans="2:11" ht="12" customHeight="1" x14ac:dyDescent="0.45">
      <c r="C21" s="47"/>
      <c r="D21" s="7"/>
      <c r="E21" s="7"/>
      <c r="F21" s="7"/>
      <c r="G21" s="7"/>
      <c r="H21" s="7"/>
      <c r="I21" s="7"/>
    </row>
    <row r="22" spans="2:11" ht="29.25" customHeight="1" x14ac:dyDescent="0.45">
      <c r="B22" s="40" t="s">
        <v>297</v>
      </c>
      <c r="C22" s="8"/>
      <c r="D22" s="7"/>
      <c r="E22" s="7"/>
      <c r="F22" s="7"/>
      <c r="G22" s="7"/>
      <c r="H22" s="7"/>
      <c r="I22" s="7"/>
      <c r="K22" s="45" t="s">
        <v>682</v>
      </c>
    </row>
    <row r="23" spans="2:11" ht="12.95" customHeight="1" x14ac:dyDescent="0.45">
      <c r="B23" s="246" t="s">
        <v>0</v>
      </c>
      <c r="C23" s="246"/>
      <c r="D23" s="246" t="s">
        <v>23</v>
      </c>
      <c r="E23" s="246" t="s">
        <v>24</v>
      </c>
      <c r="F23" s="246" t="s">
        <v>25</v>
      </c>
      <c r="G23" s="246" t="s">
        <v>26</v>
      </c>
      <c r="H23" s="246" t="s">
        <v>27</v>
      </c>
      <c r="I23" s="246" t="s">
        <v>28</v>
      </c>
      <c r="J23" s="246" t="s">
        <v>29</v>
      </c>
      <c r="K23" s="246" t="s">
        <v>30</v>
      </c>
    </row>
    <row r="24" spans="2:11" ht="12.95" customHeight="1" x14ac:dyDescent="0.45">
      <c r="B24" s="246"/>
      <c r="C24" s="246"/>
      <c r="D24" s="246"/>
      <c r="E24" s="246"/>
      <c r="F24" s="246"/>
      <c r="G24" s="246"/>
      <c r="H24" s="246"/>
      <c r="I24" s="246"/>
      <c r="J24" s="246"/>
      <c r="K24" s="246"/>
    </row>
    <row r="25" spans="2:11" ht="14.15" customHeight="1" x14ac:dyDescent="0.45">
      <c r="B25" s="253" t="s">
        <v>8</v>
      </c>
      <c r="C25" s="254"/>
      <c r="D25" s="171"/>
      <c r="E25" s="171"/>
      <c r="F25" s="171"/>
      <c r="G25" s="171"/>
      <c r="H25" s="171"/>
      <c r="I25" s="171"/>
      <c r="J25" s="171"/>
      <c r="K25" s="174"/>
    </row>
    <row r="26" spans="2:11" ht="14.15" customHeight="1" x14ac:dyDescent="0.45">
      <c r="B26" s="247" t="s">
        <v>19</v>
      </c>
      <c r="C26" s="247"/>
      <c r="D26" s="172"/>
      <c r="E26" s="172"/>
      <c r="F26" s="172"/>
      <c r="G26" s="172"/>
      <c r="H26" s="172"/>
      <c r="I26" s="172"/>
      <c r="J26" s="172"/>
      <c r="K26" s="174"/>
    </row>
    <row r="27" spans="2:11" ht="14.15" customHeight="1" x14ac:dyDescent="0.45">
      <c r="B27" s="247" t="s">
        <v>10</v>
      </c>
      <c r="C27" s="247"/>
      <c r="D27" s="173"/>
      <c r="E27" s="173"/>
      <c r="F27" s="173"/>
      <c r="G27" s="173"/>
      <c r="H27" s="173"/>
      <c r="I27" s="173"/>
      <c r="J27" s="173"/>
      <c r="K27" s="175"/>
    </row>
    <row r="28" spans="2:11" ht="14.15" customHeight="1" x14ac:dyDescent="0.45">
      <c r="B28" s="245" t="s">
        <v>11</v>
      </c>
      <c r="C28" s="245"/>
      <c r="D28" s="172"/>
      <c r="E28" s="172"/>
      <c r="F28" s="172"/>
      <c r="G28" s="172"/>
      <c r="H28" s="172"/>
      <c r="I28" s="172"/>
      <c r="J28" s="172"/>
      <c r="K28" s="174"/>
    </row>
    <row r="29" spans="2:11" ht="14.15" customHeight="1" x14ac:dyDescent="0.45">
      <c r="B29" s="247" t="s">
        <v>12</v>
      </c>
      <c r="C29" s="247"/>
      <c r="D29" s="172"/>
      <c r="E29" s="172"/>
      <c r="F29" s="172"/>
      <c r="G29" s="171"/>
      <c r="H29" s="172"/>
      <c r="I29" s="172"/>
      <c r="J29" s="173"/>
      <c r="K29" s="174"/>
    </row>
    <row r="30" spans="2:11" ht="14.15" customHeight="1" x14ac:dyDescent="0.45">
      <c r="B30" s="249" t="s">
        <v>13</v>
      </c>
      <c r="C30" s="249"/>
      <c r="D30" s="173"/>
      <c r="E30" s="173"/>
      <c r="F30" s="173"/>
      <c r="G30" s="173"/>
      <c r="H30" s="173"/>
      <c r="I30" s="173"/>
      <c r="J30" s="173"/>
      <c r="K30" s="175"/>
    </row>
    <row r="31" spans="2:11" ht="14.15" customHeight="1" x14ac:dyDescent="0.45">
      <c r="B31" s="248" t="s">
        <v>14</v>
      </c>
      <c r="C31" s="248"/>
      <c r="D31" s="173"/>
      <c r="E31" s="173"/>
      <c r="F31" s="173"/>
      <c r="G31" s="173"/>
      <c r="H31" s="173"/>
      <c r="I31" s="173"/>
      <c r="J31" s="173"/>
      <c r="K31" s="175"/>
    </row>
    <row r="32" spans="2:11" ht="14.15" customHeight="1" x14ac:dyDescent="0.45">
      <c r="B32" s="249" t="s">
        <v>15</v>
      </c>
      <c r="C32" s="249"/>
      <c r="D32" s="173"/>
      <c r="E32" s="173"/>
      <c r="F32" s="173"/>
      <c r="G32" s="173"/>
      <c r="H32" s="173"/>
      <c r="I32" s="173"/>
      <c r="J32" s="173"/>
      <c r="K32" s="175"/>
    </row>
    <row r="33" spans="2:13" ht="14.15" customHeight="1" x14ac:dyDescent="0.45">
      <c r="B33" s="247" t="s">
        <v>16</v>
      </c>
      <c r="C33" s="247"/>
      <c r="D33" s="173"/>
      <c r="E33" s="173"/>
      <c r="F33" s="177"/>
      <c r="G33" s="173"/>
      <c r="H33" s="173"/>
      <c r="I33" s="173"/>
      <c r="J33" s="173"/>
      <c r="K33" s="175"/>
    </row>
    <row r="34" spans="2:13" ht="14.15" customHeight="1" x14ac:dyDescent="0.45">
      <c r="B34" s="247" t="s">
        <v>17</v>
      </c>
      <c r="C34" s="247"/>
      <c r="D34" s="173"/>
      <c r="E34" s="173"/>
      <c r="F34" s="173"/>
      <c r="G34" s="173"/>
      <c r="H34" s="173"/>
      <c r="I34" s="173"/>
      <c r="J34" s="173"/>
      <c r="K34" s="175"/>
    </row>
    <row r="35" spans="2:13" ht="14.15" customHeight="1" x14ac:dyDescent="0.45">
      <c r="B35" s="255" t="s">
        <v>18</v>
      </c>
      <c r="C35" s="256"/>
      <c r="D35" s="172"/>
      <c r="E35" s="173"/>
      <c r="F35" s="173"/>
      <c r="G35" s="171"/>
      <c r="H35" s="172"/>
      <c r="I35" s="172"/>
      <c r="J35" s="173"/>
      <c r="K35" s="174"/>
      <c r="L35" s="7"/>
    </row>
    <row r="36" spans="2:13" ht="14.15" customHeight="1" x14ac:dyDescent="0.45">
      <c r="B36" s="247" t="s">
        <v>19</v>
      </c>
      <c r="C36" s="247"/>
      <c r="D36" s="172"/>
      <c r="E36" s="173"/>
      <c r="F36" s="173"/>
      <c r="G36" s="171"/>
      <c r="H36" s="172"/>
      <c r="I36" s="172"/>
      <c r="J36" s="173"/>
      <c r="K36" s="174"/>
    </row>
    <row r="37" spans="2:13" ht="14.15" customHeight="1" x14ac:dyDescent="0.45">
      <c r="B37" s="247" t="s">
        <v>20</v>
      </c>
      <c r="C37" s="247"/>
      <c r="D37" s="177"/>
      <c r="E37" s="173"/>
      <c r="F37" s="173"/>
      <c r="G37" s="171"/>
      <c r="H37" s="172"/>
      <c r="I37" s="173"/>
      <c r="J37" s="173"/>
      <c r="K37" s="174"/>
    </row>
    <row r="38" spans="2:13" ht="14.15" customHeight="1" x14ac:dyDescent="0.45">
      <c r="B38" s="245" t="s">
        <v>12</v>
      </c>
      <c r="C38" s="245"/>
      <c r="D38" s="172"/>
      <c r="E38" s="173"/>
      <c r="F38" s="173"/>
      <c r="G38" s="171"/>
      <c r="H38" s="172"/>
      <c r="I38" s="172"/>
      <c r="J38" s="173"/>
      <c r="K38" s="174"/>
    </row>
    <row r="39" spans="2:13" ht="14.15" customHeight="1" x14ac:dyDescent="0.45">
      <c r="B39" s="247" t="s">
        <v>16</v>
      </c>
      <c r="C39" s="247"/>
      <c r="D39" s="177"/>
      <c r="E39" s="173"/>
      <c r="F39" s="173"/>
      <c r="G39" s="171"/>
      <c r="H39" s="173"/>
      <c r="I39" s="173"/>
      <c r="J39" s="173"/>
      <c r="K39" s="174"/>
    </row>
    <row r="40" spans="2:13" ht="14.15" customHeight="1" x14ac:dyDescent="0.45">
      <c r="B40" s="245" t="s">
        <v>17</v>
      </c>
      <c r="C40" s="245"/>
      <c r="D40" s="171"/>
      <c r="E40" s="173"/>
      <c r="F40" s="173"/>
      <c r="G40" s="171"/>
      <c r="H40" s="171"/>
      <c r="I40" s="173"/>
      <c r="J40" s="173"/>
      <c r="K40" s="174"/>
    </row>
    <row r="41" spans="2:13" ht="14.15" customHeight="1" x14ac:dyDescent="0.45">
      <c r="B41" s="258" t="s">
        <v>21</v>
      </c>
      <c r="C41" s="259"/>
      <c r="D41" s="172"/>
      <c r="E41" s="172"/>
      <c r="F41" s="172"/>
      <c r="G41" s="171"/>
      <c r="H41" s="172"/>
      <c r="I41" s="172"/>
      <c r="J41" s="172"/>
      <c r="K41" s="174"/>
    </row>
    <row r="42" spans="2:13" ht="13.5" customHeight="1" x14ac:dyDescent="0.45">
      <c r="B42" s="257" t="s">
        <v>30</v>
      </c>
      <c r="C42" s="257"/>
      <c r="D42" s="172"/>
      <c r="E42" s="172"/>
      <c r="F42" s="172"/>
      <c r="G42" s="172"/>
      <c r="H42" s="172"/>
      <c r="I42" s="172"/>
      <c r="J42" s="172"/>
      <c r="K42" s="176"/>
      <c r="L42" s="5">
        <v>24543310551</v>
      </c>
      <c r="M42" s="5">
        <f t="shared" ref="M42" si="2">SUM(M25,M35,M41)</f>
        <v>0</v>
      </c>
    </row>
    <row r="43" spans="2:13" ht="3" customHeight="1" x14ac:dyDescent="0.45"/>
    <row r="44" spans="2:13" ht="5.15" customHeight="1" x14ac:dyDescent="0.45"/>
  </sheetData>
  <mergeCells count="46">
    <mergeCell ref="B39:C39"/>
    <mergeCell ref="B40:C40"/>
    <mergeCell ref="B41:C41"/>
    <mergeCell ref="B42:C42"/>
    <mergeCell ref="B33:C33"/>
    <mergeCell ref="B34:C34"/>
    <mergeCell ref="B35:C35"/>
    <mergeCell ref="B36:C36"/>
    <mergeCell ref="B37:C37"/>
    <mergeCell ref="B38:C38"/>
    <mergeCell ref="B32:C32"/>
    <mergeCell ref="H23:H24"/>
    <mergeCell ref="I23:I24"/>
    <mergeCell ref="J23:J24"/>
    <mergeCell ref="K23:K24"/>
    <mergeCell ref="B25:C25"/>
    <mergeCell ref="B26:C26"/>
    <mergeCell ref="G23:G24"/>
    <mergeCell ref="B27:C27"/>
    <mergeCell ref="B28:C28"/>
    <mergeCell ref="B29:C29"/>
    <mergeCell ref="B30:C30"/>
    <mergeCell ref="B31:C31"/>
    <mergeCell ref="B20:C20"/>
    <mergeCell ref="B23:C24"/>
    <mergeCell ref="D23:D24"/>
    <mergeCell ref="E23:E24"/>
    <mergeCell ref="F23:F24"/>
    <mergeCell ref="B19:C19"/>
    <mergeCell ref="B8:C8"/>
    <mergeCell ref="B9:C9"/>
    <mergeCell ref="B10:C10"/>
    <mergeCell ref="B11:C11"/>
    <mergeCell ref="B12:C12"/>
    <mergeCell ref="B13:C13"/>
    <mergeCell ref="B14:C14"/>
    <mergeCell ref="B15:C15"/>
    <mergeCell ref="B16:C16"/>
    <mergeCell ref="B17:C17"/>
    <mergeCell ref="B18:C18"/>
    <mergeCell ref="B7:C7"/>
    <mergeCell ref="B2:C2"/>
    <mergeCell ref="B3:C3"/>
    <mergeCell ref="B4:C4"/>
    <mergeCell ref="B5:C5"/>
    <mergeCell ref="B6:C6"/>
  </mergeCells>
  <phoneticPr fontId="2"/>
  <printOptions horizontalCentered="1"/>
  <pageMargins left="0.19685039370078741" right="0.19685039370078741" top="0.39370078740157483" bottom="0.19685039370078741" header="0.31496062992125984" footer="0.31496062992125984"/>
  <pageSetup paperSize="9" scale="90"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D85"/>
  <sheetViews>
    <sheetView tabSelected="1" topLeftCell="A35" workbookViewId="0">
      <selection activeCell="B41" sqref="B41"/>
    </sheetView>
  </sheetViews>
  <sheetFormatPr defaultColWidth="8.86328125" defaultRowHeight="11" x14ac:dyDescent="0.45"/>
  <cols>
    <col min="1" max="1" width="44.86328125" style="61" customWidth="1"/>
    <col min="2" max="29" width="16.1328125" style="61" customWidth="1"/>
    <col min="30" max="30" width="19.6328125" style="61" customWidth="1"/>
    <col min="31" max="16384" width="8.86328125" style="61"/>
  </cols>
  <sheetData>
    <row r="1" spans="1:30" ht="22" thickBot="1" x14ac:dyDescent="0.6">
      <c r="A1" s="60" t="s">
        <v>377</v>
      </c>
      <c r="B1" s="35"/>
      <c r="D1" s="35"/>
      <c r="F1" s="35"/>
      <c r="P1" s="62" t="s">
        <v>682</v>
      </c>
      <c r="AD1" s="62" t="s">
        <v>682</v>
      </c>
    </row>
    <row r="2" spans="1:30" ht="20.149999999999999" customHeight="1" thickBot="1" x14ac:dyDescent="0.6">
      <c r="A2" s="53" t="s">
        <v>373</v>
      </c>
      <c r="B2" s="50" t="s">
        <v>114</v>
      </c>
      <c r="C2" s="51" t="s">
        <v>344</v>
      </c>
      <c r="D2" s="51" t="s">
        <v>345</v>
      </c>
      <c r="E2" s="51" t="s">
        <v>346</v>
      </c>
      <c r="F2" s="51" t="s">
        <v>347</v>
      </c>
      <c r="G2" s="51" t="s">
        <v>348</v>
      </c>
      <c r="H2" s="51" t="s">
        <v>349</v>
      </c>
      <c r="I2" s="51" t="s">
        <v>350</v>
      </c>
      <c r="J2" s="51" t="s">
        <v>351</v>
      </c>
      <c r="K2" s="51" t="s">
        <v>352</v>
      </c>
      <c r="L2" s="51" t="s">
        <v>353</v>
      </c>
      <c r="M2" s="51" t="s">
        <v>354</v>
      </c>
      <c r="N2" s="51" t="s">
        <v>355</v>
      </c>
      <c r="O2" s="51" t="s">
        <v>356</v>
      </c>
      <c r="P2" s="51" t="s">
        <v>357</v>
      </c>
      <c r="Q2" s="51" t="s">
        <v>358</v>
      </c>
      <c r="R2" s="51" t="s">
        <v>359</v>
      </c>
      <c r="S2" s="51" t="s">
        <v>360</v>
      </c>
      <c r="T2" s="51" t="s">
        <v>361</v>
      </c>
      <c r="U2" s="51" t="s">
        <v>362</v>
      </c>
      <c r="V2" s="51" t="s">
        <v>363</v>
      </c>
      <c r="W2" s="51" t="s">
        <v>364</v>
      </c>
      <c r="X2" s="51" t="s">
        <v>365</v>
      </c>
      <c r="Y2" s="51" t="s">
        <v>366</v>
      </c>
      <c r="Z2" s="51" t="s">
        <v>603</v>
      </c>
      <c r="AA2" s="51" t="s">
        <v>367</v>
      </c>
      <c r="AB2" s="51" t="s">
        <v>368</v>
      </c>
      <c r="AC2" s="51" t="s">
        <v>369</v>
      </c>
      <c r="AD2" s="52" t="s">
        <v>370</v>
      </c>
    </row>
    <row r="3" spans="1:30" ht="12.25" x14ac:dyDescent="0.45">
      <c r="A3" s="63" t="s">
        <v>138</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3"/>
    </row>
    <row r="4" spans="1:30" ht="17.25" customHeight="1" x14ac:dyDescent="0.45">
      <c r="A4" s="64" t="s">
        <v>140</v>
      </c>
      <c r="B4" s="168">
        <v>12427639</v>
      </c>
      <c r="C4" s="168">
        <v>12427639</v>
      </c>
      <c r="D4" s="168" t="s">
        <v>129</v>
      </c>
      <c r="E4" s="168">
        <v>12427639</v>
      </c>
      <c r="F4" s="168">
        <v>49823</v>
      </c>
      <c r="G4" s="168">
        <v>1402</v>
      </c>
      <c r="H4" s="168">
        <v>4467</v>
      </c>
      <c r="I4" s="168">
        <v>3616276</v>
      </c>
      <c r="J4" s="168">
        <v>1321519</v>
      </c>
      <c r="K4" s="168">
        <v>2140569</v>
      </c>
      <c r="L4" s="168">
        <v>6656542</v>
      </c>
      <c r="M4" s="168">
        <v>26218237</v>
      </c>
      <c r="N4" s="168" t="s">
        <v>129</v>
      </c>
      <c r="O4" s="168">
        <v>-718170</v>
      </c>
      <c r="P4" s="168">
        <v>25500067</v>
      </c>
      <c r="Q4" s="168">
        <v>366</v>
      </c>
      <c r="R4" s="168">
        <v>71072</v>
      </c>
      <c r="S4" s="168" t="s">
        <v>129</v>
      </c>
      <c r="T4" s="168">
        <v>226482</v>
      </c>
      <c r="U4" s="168">
        <v>151289</v>
      </c>
      <c r="V4" s="168">
        <v>19437</v>
      </c>
      <c r="W4" s="168">
        <v>55609</v>
      </c>
      <c r="X4" s="168">
        <v>136439</v>
      </c>
      <c r="Y4" s="168">
        <v>773696</v>
      </c>
      <c r="Z4" s="168">
        <v>121071</v>
      </c>
      <c r="AA4" s="168">
        <v>27055529</v>
      </c>
      <c r="AB4" s="168" t="s">
        <v>129</v>
      </c>
      <c r="AC4" s="168">
        <v>-153301</v>
      </c>
      <c r="AD4" s="194">
        <v>26902228</v>
      </c>
    </row>
    <row r="5" spans="1:30" ht="17.25" customHeight="1" x14ac:dyDescent="0.45">
      <c r="A5" s="64" t="s">
        <v>142</v>
      </c>
      <c r="B5" s="168">
        <v>9661728</v>
      </c>
      <c r="C5" s="168">
        <v>9661728</v>
      </c>
      <c r="D5" s="168" t="s">
        <v>129</v>
      </c>
      <c r="E5" s="168">
        <v>9661728</v>
      </c>
      <c r="F5" s="168" t="s">
        <v>129</v>
      </c>
      <c r="G5" s="168" t="s">
        <v>129</v>
      </c>
      <c r="H5" s="168">
        <v>0</v>
      </c>
      <c r="I5" s="168">
        <v>3616150</v>
      </c>
      <c r="J5" s="168">
        <v>1320418</v>
      </c>
      <c r="K5" s="168">
        <v>2133208</v>
      </c>
      <c r="L5" s="168">
        <v>6299278</v>
      </c>
      <c r="M5" s="168">
        <v>23030782</v>
      </c>
      <c r="N5" s="168" t="s">
        <v>129</v>
      </c>
      <c r="O5" s="168" t="s">
        <v>129</v>
      </c>
      <c r="P5" s="168">
        <v>23030782</v>
      </c>
      <c r="Q5" s="168" t="s">
        <v>129</v>
      </c>
      <c r="R5" s="168" t="s">
        <v>129</v>
      </c>
      <c r="S5" s="168" t="s">
        <v>129</v>
      </c>
      <c r="T5" s="168">
        <v>226482</v>
      </c>
      <c r="U5" s="168">
        <v>148287</v>
      </c>
      <c r="V5" s="168">
        <v>19437</v>
      </c>
      <c r="W5" s="168" t="s">
        <v>129</v>
      </c>
      <c r="X5" s="168">
        <v>85487</v>
      </c>
      <c r="Y5" s="168">
        <v>561509</v>
      </c>
      <c r="Z5" s="168">
        <v>69998</v>
      </c>
      <c r="AA5" s="168">
        <v>24141982</v>
      </c>
      <c r="AB5" s="168" t="s">
        <v>129</v>
      </c>
      <c r="AC5" s="168" t="s">
        <v>129</v>
      </c>
      <c r="AD5" s="194">
        <v>24141982</v>
      </c>
    </row>
    <row r="6" spans="1:30" ht="17.25" customHeight="1" x14ac:dyDescent="0.45">
      <c r="A6" s="64" t="s">
        <v>144</v>
      </c>
      <c r="B6" s="168">
        <v>8164175</v>
      </c>
      <c r="C6" s="168">
        <v>8164175</v>
      </c>
      <c r="D6" s="168" t="s">
        <v>129</v>
      </c>
      <c r="E6" s="168">
        <v>8164175</v>
      </c>
      <c r="F6" s="168" t="s">
        <v>129</v>
      </c>
      <c r="G6" s="168" t="s">
        <v>129</v>
      </c>
      <c r="H6" s="168" t="s">
        <v>129</v>
      </c>
      <c r="I6" s="168" t="s">
        <v>129</v>
      </c>
      <c r="J6" s="168">
        <v>1146869</v>
      </c>
      <c r="K6" s="168" t="s">
        <v>129</v>
      </c>
      <c r="L6" s="168" t="s">
        <v>129</v>
      </c>
      <c r="M6" s="168">
        <v>9311045</v>
      </c>
      <c r="N6" s="168" t="s">
        <v>129</v>
      </c>
      <c r="O6" s="168" t="s">
        <v>129</v>
      </c>
      <c r="P6" s="168">
        <v>9311045</v>
      </c>
      <c r="Q6" s="168" t="s">
        <v>129</v>
      </c>
      <c r="R6" s="168" t="s">
        <v>129</v>
      </c>
      <c r="S6" s="168" t="s">
        <v>129</v>
      </c>
      <c r="T6" s="168">
        <v>226195</v>
      </c>
      <c r="U6" s="168">
        <v>120407</v>
      </c>
      <c r="V6" s="168">
        <v>19372</v>
      </c>
      <c r="W6" s="168" t="s">
        <v>129</v>
      </c>
      <c r="X6" s="168">
        <v>85487</v>
      </c>
      <c r="Y6" s="168" t="s">
        <v>129</v>
      </c>
      <c r="Z6" s="168">
        <v>964</v>
      </c>
      <c r="AA6" s="168">
        <v>9763470</v>
      </c>
      <c r="AB6" s="168" t="s">
        <v>129</v>
      </c>
      <c r="AC6" s="168" t="s">
        <v>129</v>
      </c>
      <c r="AD6" s="194">
        <v>9763470</v>
      </c>
    </row>
    <row r="7" spans="1:30" ht="17.25" customHeight="1" x14ac:dyDescent="0.45">
      <c r="A7" s="64" t="s">
        <v>146</v>
      </c>
      <c r="B7" s="168">
        <v>2331014</v>
      </c>
      <c r="C7" s="168">
        <v>2331014</v>
      </c>
      <c r="D7" s="168" t="s">
        <v>129</v>
      </c>
      <c r="E7" s="168">
        <v>2331014</v>
      </c>
      <c r="F7" s="168" t="s">
        <v>129</v>
      </c>
      <c r="G7" s="168" t="s">
        <v>129</v>
      </c>
      <c r="H7" s="168" t="s">
        <v>129</v>
      </c>
      <c r="I7" s="168" t="s">
        <v>129</v>
      </c>
      <c r="J7" s="168">
        <v>178580</v>
      </c>
      <c r="K7" s="168" t="s">
        <v>129</v>
      </c>
      <c r="L7" s="168" t="s">
        <v>129</v>
      </c>
      <c r="M7" s="168">
        <v>2509594</v>
      </c>
      <c r="N7" s="168" t="s">
        <v>129</v>
      </c>
      <c r="O7" s="168" t="s">
        <v>129</v>
      </c>
      <c r="P7" s="168">
        <v>2509594</v>
      </c>
      <c r="Q7" s="168" t="s">
        <v>129</v>
      </c>
      <c r="R7" s="168" t="s">
        <v>129</v>
      </c>
      <c r="S7" s="168" t="s">
        <v>129</v>
      </c>
      <c r="T7" s="168">
        <v>21425</v>
      </c>
      <c r="U7" s="168">
        <v>20579</v>
      </c>
      <c r="V7" s="168">
        <v>3552</v>
      </c>
      <c r="W7" s="168" t="s">
        <v>129</v>
      </c>
      <c r="X7" s="168" t="s">
        <v>129</v>
      </c>
      <c r="Y7" s="168" t="s">
        <v>129</v>
      </c>
      <c r="Z7" s="168" t="s">
        <v>129</v>
      </c>
      <c r="AA7" s="168">
        <v>2555150</v>
      </c>
      <c r="AB7" s="168" t="s">
        <v>129</v>
      </c>
      <c r="AC7" s="168" t="s">
        <v>129</v>
      </c>
      <c r="AD7" s="194">
        <v>2555150</v>
      </c>
    </row>
    <row r="8" spans="1:30" ht="17.25" customHeight="1" x14ac:dyDescent="0.45">
      <c r="A8" s="64" t="s">
        <v>148</v>
      </c>
      <c r="B8" s="168" t="s">
        <v>129</v>
      </c>
      <c r="C8" s="168" t="s">
        <v>129</v>
      </c>
      <c r="D8" s="168" t="s">
        <v>129</v>
      </c>
      <c r="E8" s="168" t="s">
        <v>129</v>
      </c>
      <c r="F8" s="168" t="s">
        <v>129</v>
      </c>
      <c r="G8" s="168" t="s">
        <v>129</v>
      </c>
      <c r="H8" s="168" t="s">
        <v>129</v>
      </c>
      <c r="I8" s="168" t="s">
        <v>129</v>
      </c>
      <c r="J8" s="168" t="s">
        <v>129</v>
      </c>
      <c r="K8" s="168" t="s">
        <v>129</v>
      </c>
      <c r="L8" s="168" t="s">
        <v>129</v>
      </c>
      <c r="M8" s="168" t="s">
        <v>129</v>
      </c>
      <c r="N8" s="168" t="s">
        <v>129</v>
      </c>
      <c r="O8" s="168" t="s">
        <v>129</v>
      </c>
      <c r="P8" s="168" t="s">
        <v>129</v>
      </c>
      <c r="Q8" s="168" t="s">
        <v>129</v>
      </c>
      <c r="R8" s="168" t="s">
        <v>129</v>
      </c>
      <c r="S8" s="168" t="s">
        <v>129</v>
      </c>
      <c r="T8" s="168" t="s">
        <v>129</v>
      </c>
      <c r="U8" s="168" t="s">
        <v>129</v>
      </c>
      <c r="V8" s="168" t="s">
        <v>129</v>
      </c>
      <c r="W8" s="168" t="s">
        <v>129</v>
      </c>
      <c r="X8" s="168" t="s">
        <v>129</v>
      </c>
      <c r="Y8" s="168" t="s">
        <v>129</v>
      </c>
      <c r="Z8" s="168" t="s">
        <v>129</v>
      </c>
      <c r="AA8" s="168" t="s">
        <v>129</v>
      </c>
      <c r="AB8" s="168" t="s">
        <v>129</v>
      </c>
      <c r="AC8" s="168" t="s">
        <v>129</v>
      </c>
      <c r="AD8" s="194" t="s">
        <v>129</v>
      </c>
    </row>
    <row r="9" spans="1:30" ht="17.25" customHeight="1" x14ac:dyDescent="0.45">
      <c r="A9" s="64" t="s">
        <v>150</v>
      </c>
      <c r="B9" s="168">
        <v>18454283</v>
      </c>
      <c r="C9" s="168">
        <v>18454283</v>
      </c>
      <c r="D9" s="168" t="s">
        <v>129</v>
      </c>
      <c r="E9" s="168">
        <v>18454283</v>
      </c>
      <c r="F9" s="168" t="s">
        <v>129</v>
      </c>
      <c r="G9" s="168" t="s">
        <v>129</v>
      </c>
      <c r="H9" s="168" t="s">
        <v>129</v>
      </c>
      <c r="I9" s="168" t="s">
        <v>129</v>
      </c>
      <c r="J9" s="168">
        <v>1740286</v>
      </c>
      <c r="K9" s="168" t="s">
        <v>129</v>
      </c>
      <c r="L9" s="168" t="s">
        <v>129</v>
      </c>
      <c r="M9" s="168">
        <v>20194570</v>
      </c>
      <c r="N9" s="168" t="s">
        <v>129</v>
      </c>
      <c r="O9" s="168" t="s">
        <v>129</v>
      </c>
      <c r="P9" s="168">
        <v>20194570</v>
      </c>
      <c r="Q9" s="168" t="s">
        <v>129</v>
      </c>
      <c r="R9" s="168" t="s">
        <v>129</v>
      </c>
      <c r="S9" s="168" t="s">
        <v>129</v>
      </c>
      <c r="T9" s="168">
        <v>1076294</v>
      </c>
      <c r="U9" s="168">
        <v>218055</v>
      </c>
      <c r="V9" s="168">
        <v>50566</v>
      </c>
      <c r="W9" s="168" t="s">
        <v>129</v>
      </c>
      <c r="X9" s="168">
        <v>131233</v>
      </c>
      <c r="Y9" s="168" t="s">
        <v>129</v>
      </c>
      <c r="Z9" s="168">
        <v>223778</v>
      </c>
      <c r="AA9" s="168">
        <v>21894495</v>
      </c>
      <c r="AB9" s="168" t="s">
        <v>129</v>
      </c>
      <c r="AC9" s="168" t="s">
        <v>129</v>
      </c>
      <c r="AD9" s="194">
        <v>21894495</v>
      </c>
    </row>
    <row r="10" spans="1:30" ht="17.25" customHeight="1" x14ac:dyDescent="0.45">
      <c r="A10" s="64" t="s">
        <v>152</v>
      </c>
      <c r="B10" s="168">
        <v>-12869103</v>
      </c>
      <c r="C10" s="168">
        <v>-12869103</v>
      </c>
      <c r="D10" s="168" t="s">
        <v>129</v>
      </c>
      <c r="E10" s="168">
        <v>-12869103</v>
      </c>
      <c r="F10" s="168" t="s">
        <v>129</v>
      </c>
      <c r="G10" s="168" t="s">
        <v>129</v>
      </c>
      <c r="H10" s="168" t="s">
        <v>129</v>
      </c>
      <c r="I10" s="168" t="s">
        <v>129</v>
      </c>
      <c r="J10" s="168">
        <v>-1068958</v>
      </c>
      <c r="K10" s="168" t="s">
        <v>129</v>
      </c>
      <c r="L10" s="168" t="s">
        <v>129</v>
      </c>
      <c r="M10" s="168">
        <v>-13938060</v>
      </c>
      <c r="N10" s="168" t="s">
        <v>129</v>
      </c>
      <c r="O10" s="168" t="s">
        <v>129</v>
      </c>
      <c r="P10" s="168">
        <v>-13938060</v>
      </c>
      <c r="Q10" s="168" t="s">
        <v>129</v>
      </c>
      <c r="R10" s="168" t="s">
        <v>129</v>
      </c>
      <c r="S10" s="168" t="s">
        <v>129</v>
      </c>
      <c r="T10" s="168">
        <v>-872262</v>
      </c>
      <c r="U10" s="168">
        <v>-124069</v>
      </c>
      <c r="V10" s="168">
        <v>-34745</v>
      </c>
      <c r="W10" s="168" t="s">
        <v>129</v>
      </c>
      <c r="X10" s="168">
        <v>-45746</v>
      </c>
      <c r="Y10" s="168" t="s">
        <v>129</v>
      </c>
      <c r="Z10" s="168">
        <v>-222814</v>
      </c>
      <c r="AA10" s="168">
        <v>-15237697</v>
      </c>
      <c r="AB10" s="168" t="s">
        <v>129</v>
      </c>
      <c r="AC10" s="168" t="s">
        <v>129</v>
      </c>
      <c r="AD10" s="194">
        <v>-15237697</v>
      </c>
    </row>
    <row r="11" spans="1:30" ht="17.25" customHeight="1" x14ac:dyDescent="0.45">
      <c r="A11" s="64" t="s">
        <v>154</v>
      </c>
      <c r="B11" s="168">
        <v>427340</v>
      </c>
      <c r="C11" s="168">
        <v>427340</v>
      </c>
      <c r="D11" s="168" t="s">
        <v>129</v>
      </c>
      <c r="E11" s="168">
        <v>427340</v>
      </c>
      <c r="F11" s="168" t="s">
        <v>129</v>
      </c>
      <c r="G11" s="168" t="s">
        <v>129</v>
      </c>
      <c r="H11" s="168" t="s">
        <v>129</v>
      </c>
      <c r="I11" s="168" t="s">
        <v>129</v>
      </c>
      <c r="J11" s="168">
        <v>1648822</v>
      </c>
      <c r="K11" s="168" t="s">
        <v>129</v>
      </c>
      <c r="L11" s="168" t="s">
        <v>129</v>
      </c>
      <c r="M11" s="168">
        <v>2076162</v>
      </c>
      <c r="N11" s="168" t="s">
        <v>129</v>
      </c>
      <c r="O11" s="168" t="s">
        <v>129</v>
      </c>
      <c r="P11" s="168">
        <v>2076162</v>
      </c>
      <c r="Q11" s="168" t="s">
        <v>129</v>
      </c>
      <c r="R11" s="168" t="s">
        <v>129</v>
      </c>
      <c r="S11" s="168" t="s">
        <v>129</v>
      </c>
      <c r="T11" s="168">
        <v>1900</v>
      </c>
      <c r="U11" s="168">
        <v>2249</v>
      </c>
      <c r="V11" s="168">
        <v>738</v>
      </c>
      <c r="W11" s="168" t="s">
        <v>129</v>
      </c>
      <c r="X11" s="168" t="s">
        <v>129</v>
      </c>
      <c r="Y11" s="168" t="s">
        <v>129</v>
      </c>
      <c r="Z11" s="168" t="s">
        <v>129</v>
      </c>
      <c r="AA11" s="168">
        <v>2081049</v>
      </c>
      <c r="AB11" s="168" t="s">
        <v>129</v>
      </c>
      <c r="AC11" s="168" t="s">
        <v>129</v>
      </c>
      <c r="AD11" s="194">
        <v>2081049</v>
      </c>
    </row>
    <row r="12" spans="1:30" ht="17.25" customHeight="1" x14ac:dyDescent="0.45">
      <c r="A12" s="64" t="s">
        <v>156</v>
      </c>
      <c r="B12" s="168">
        <v>-287756</v>
      </c>
      <c r="C12" s="168">
        <v>-287756</v>
      </c>
      <c r="D12" s="168" t="s">
        <v>129</v>
      </c>
      <c r="E12" s="168">
        <v>-287756</v>
      </c>
      <c r="F12" s="168" t="s">
        <v>129</v>
      </c>
      <c r="G12" s="168" t="s">
        <v>129</v>
      </c>
      <c r="H12" s="168" t="s">
        <v>129</v>
      </c>
      <c r="I12" s="168" t="s">
        <v>129</v>
      </c>
      <c r="J12" s="168">
        <v>-1351862</v>
      </c>
      <c r="K12" s="168" t="s">
        <v>129</v>
      </c>
      <c r="L12" s="168" t="s">
        <v>129</v>
      </c>
      <c r="M12" s="168">
        <v>-1639617</v>
      </c>
      <c r="N12" s="168" t="s">
        <v>129</v>
      </c>
      <c r="O12" s="168" t="s">
        <v>129</v>
      </c>
      <c r="P12" s="168">
        <v>-1639617</v>
      </c>
      <c r="Q12" s="168" t="s">
        <v>129</v>
      </c>
      <c r="R12" s="168" t="s">
        <v>129</v>
      </c>
      <c r="S12" s="168" t="s">
        <v>129</v>
      </c>
      <c r="T12" s="168">
        <v>-1576</v>
      </c>
      <c r="U12" s="168">
        <v>-868</v>
      </c>
      <c r="V12" s="168">
        <v>-738</v>
      </c>
      <c r="W12" s="168" t="s">
        <v>129</v>
      </c>
      <c r="X12" s="168" t="s">
        <v>129</v>
      </c>
      <c r="Y12" s="168" t="s">
        <v>129</v>
      </c>
      <c r="Z12" s="168" t="s">
        <v>129</v>
      </c>
      <c r="AA12" s="168">
        <v>-1642800</v>
      </c>
      <c r="AB12" s="168" t="s">
        <v>129</v>
      </c>
      <c r="AC12" s="168" t="s">
        <v>129</v>
      </c>
      <c r="AD12" s="194">
        <v>-1642800</v>
      </c>
    </row>
    <row r="13" spans="1:30" ht="17.25" customHeight="1" x14ac:dyDescent="0.45">
      <c r="A13" s="64" t="s">
        <v>158</v>
      </c>
      <c r="B13" s="168" t="s">
        <v>129</v>
      </c>
      <c r="C13" s="168" t="s">
        <v>129</v>
      </c>
      <c r="D13" s="168" t="s">
        <v>129</v>
      </c>
      <c r="E13" s="168" t="s">
        <v>129</v>
      </c>
      <c r="F13" s="168" t="s">
        <v>129</v>
      </c>
      <c r="G13" s="168" t="s">
        <v>129</v>
      </c>
      <c r="H13" s="168" t="s">
        <v>129</v>
      </c>
      <c r="I13" s="168" t="s">
        <v>129</v>
      </c>
      <c r="J13" s="168" t="s">
        <v>129</v>
      </c>
      <c r="K13" s="168" t="s">
        <v>129</v>
      </c>
      <c r="L13" s="168" t="s">
        <v>129</v>
      </c>
      <c r="M13" s="168" t="s">
        <v>129</v>
      </c>
      <c r="N13" s="168" t="s">
        <v>129</v>
      </c>
      <c r="O13" s="168" t="s">
        <v>129</v>
      </c>
      <c r="P13" s="168" t="s">
        <v>129</v>
      </c>
      <c r="Q13" s="168" t="s">
        <v>129</v>
      </c>
      <c r="R13" s="168" t="s">
        <v>129</v>
      </c>
      <c r="S13" s="168" t="s">
        <v>129</v>
      </c>
      <c r="T13" s="168" t="s">
        <v>129</v>
      </c>
      <c r="U13" s="168">
        <v>137</v>
      </c>
      <c r="V13" s="168" t="s">
        <v>129</v>
      </c>
      <c r="W13" s="168" t="s">
        <v>129</v>
      </c>
      <c r="X13" s="168" t="s">
        <v>129</v>
      </c>
      <c r="Y13" s="168" t="s">
        <v>129</v>
      </c>
      <c r="Z13" s="168" t="s">
        <v>129</v>
      </c>
      <c r="AA13" s="168">
        <v>137</v>
      </c>
      <c r="AB13" s="168" t="s">
        <v>129</v>
      </c>
      <c r="AC13" s="168" t="s">
        <v>129</v>
      </c>
      <c r="AD13" s="194">
        <v>137</v>
      </c>
    </row>
    <row r="14" spans="1:30" ht="17.25" customHeight="1" x14ac:dyDescent="0.45">
      <c r="A14" s="64" t="s">
        <v>160</v>
      </c>
      <c r="B14" s="168" t="s">
        <v>129</v>
      </c>
      <c r="C14" s="168" t="s">
        <v>129</v>
      </c>
      <c r="D14" s="168" t="s">
        <v>129</v>
      </c>
      <c r="E14" s="168" t="s">
        <v>129</v>
      </c>
      <c r="F14" s="168" t="s">
        <v>129</v>
      </c>
      <c r="G14" s="168" t="s">
        <v>129</v>
      </c>
      <c r="H14" s="168" t="s">
        <v>129</v>
      </c>
      <c r="I14" s="168" t="s">
        <v>129</v>
      </c>
      <c r="J14" s="168" t="s">
        <v>129</v>
      </c>
      <c r="K14" s="168" t="s">
        <v>129</v>
      </c>
      <c r="L14" s="168" t="s">
        <v>129</v>
      </c>
      <c r="M14" s="168" t="s">
        <v>129</v>
      </c>
      <c r="N14" s="168" t="s">
        <v>129</v>
      </c>
      <c r="O14" s="168" t="s">
        <v>129</v>
      </c>
      <c r="P14" s="168" t="s">
        <v>129</v>
      </c>
      <c r="Q14" s="168" t="s">
        <v>129</v>
      </c>
      <c r="R14" s="168" t="s">
        <v>129</v>
      </c>
      <c r="S14" s="168" t="s">
        <v>129</v>
      </c>
      <c r="T14" s="168" t="s">
        <v>129</v>
      </c>
      <c r="U14" s="168">
        <v>-137</v>
      </c>
      <c r="V14" s="168" t="s">
        <v>129</v>
      </c>
      <c r="W14" s="168" t="s">
        <v>129</v>
      </c>
      <c r="X14" s="168" t="s">
        <v>129</v>
      </c>
      <c r="Y14" s="168" t="s">
        <v>129</v>
      </c>
      <c r="Z14" s="168" t="s">
        <v>129</v>
      </c>
      <c r="AA14" s="168">
        <v>-137</v>
      </c>
      <c r="AB14" s="168" t="s">
        <v>129</v>
      </c>
      <c r="AC14" s="168" t="s">
        <v>129</v>
      </c>
      <c r="AD14" s="194">
        <v>-137</v>
      </c>
    </row>
    <row r="15" spans="1:30" ht="17.25" customHeight="1" x14ac:dyDescent="0.45">
      <c r="A15" s="64" t="s">
        <v>162</v>
      </c>
      <c r="B15" s="168" t="s">
        <v>129</v>
      </c>
      <c r="C15" s="168" t="s">
        <v>129</v>
      </c>
      <c r="D15" s="168" t="s">
        <v>129</v>
      </c>
      <c r="E15" s="168" t="s">
        <v>129</v>
      </c>
      <c r="F15" s="168" t="s">
        <v>129</v>
      </c>
      <c r="G15" s="168" t="s">
        <v>129</v>
      </c>
      <c r="H15" s="168" t="s">
        <v>129</v>
      </c>
      <c r="I15" s="168" t="s">
        <v>129</v>
      </c>
      <c r="J15" s="168" t="s">
        <v>129</v>
      </c>
      <c r="K15" s="168" t="s">
        <v>129</v>
      </c>
      <c r="L15" s="168" t="s">
        <v>129</v>
      </c>
      <c r="M15" s="168" t="s">
        <v>129</v>
      </c>
      <c r="N15" s="168" t="s">
        <v>129</v>
      </c>
      <c r="O15" s="168" t="s">
        <v>129</v>
      </c>
      <c r="P15" s="168" t="s">
        <v>129</v>
      </c>
      <c r="Q15" s="168" t="s">
        <v>129</v>
      </c>
      <c r="R15" s="168" t="s">
        <v>129</v>
      </c>
      <c r="S15" s="168" t="s">
        <v>129</v>
      </c>
      <c r="T15" s="168" t="s">
        <v>129</v>
      </c>
      <c r="U15" s="168" t="s">
        <v>129</v>
      </c>
      <c r="V15" s="168" t="s">
        <v>129</v>
      </c>
      <c r="W15" s="168" t="s">
        <v>129</v>
      </c>
      <c r="X15" s="168" t="s">
        <v>129</v>
      </c>
      <c r="Y15" s="168" t="s">
        <v>129</v>
      </c>
      <c r="Z15" s="168" t="s">
        <v>129</v>
      </c>
      <c r="AA15" s="168" t="s">
        <v>129</v>
      </c>
      <c r="AB15" s="168" t="s">
        <v>129</v>
      </c>
      <c r="AC15" s="168" t="s">
        <v>129</v>
      </c>
      <c r="AD15" s="194" t="s">
        <v>129</v>
      </c>
    </row>
    <row r="16" spans="1:30" ht="17.25" customHeight="1" x14ac:dyDescent="0.45">
      <c r="A16" s="64" t="s">
        <v>164</v>
      </c>
      <c r="B16" s="168" t="s">
        <v>129</v>
      </c>
      <c r="C16" s="168" t="s">
        <v>129</v>
      </c>
      <c r="D16" s="168" t="s">
        <v>129</v>
      </c>
      <c r="E16" s="168" t="s">
        <v>129</v>
      </c>
      <c r="F16" s="168" t="s">
        <v>129</v>
      </c>
      <c r="G16" s="168" t="s">
        <v>129</v>
      </c>
      <c r="H16" s="168" t="s">
        <v>129</v>
      </c>
      <c r="I16" s="168" t="s">
        <v>129</v>
      </c>
      <c r="J16" s="168" t="s">
        <v>129</v>
      </c>
      <c r="K16" s="168" t="s">
        <v>129</v>
      </c>
      <c r="L16" s="168" t="s">
        <v>129</v>
      </c>
      <c r="M16" s="168" t="s">
        <v>129</v>
      </c>
      <c r="N16" s="168" t="s">
        <v>129</v>
      </c>
      <c r="O16" s="168" t="s">
        <v>129</v>
      </c>
      <c r="P16" s="168" t="s">
        <v>129</v>
      </c>
      <c r="Q16" s="168" t="s">
        <v>129</v>
      </c>
      <c r="R16" s="168" t="s">
        <v>129</v>
      </c>
      <c r="S16" s="168" t="s">
        <v>129</v>
      </c>
      <c r="T16" s="168" t="s">
        <v>129</v>
      </c>
      <c r="U16" s="168" t="s">
        <v>129</v>
      </c>
      <c r="V16" s="168" t="s">
        <v>129</v>
      </c>
      <c r="W16" s="168" t="s">
        <v>129</v>
      </c>
      <c r="X16" s="168" t="s">
        <v>129</v>
      </c>
      <c r="Y16" s="168" t="s">
        <v>129</v>
      </c>
      <c r="Z16" s="168" t="s">
        <v>129</v>
      </c>
      <c r="AA16" s="168" t="s">
        <v>129</v>
      </c>
      <c r="AB16" s="168" t="s">
        <v>129</v>
      </c>
      <c r="AC16" s="168" t="s">
        <v>129</v>
      </c>
      <c r="AD16" s="194" t="s">
        <v>129</v>
      </c>
    </row>
    <row r="17" spans="1:30" ht="17.25" customHeight="1" x14ac:dyDescent="0.45">
      <c r="A17" s="64" t="s">
        <v>166</v>
      </c>
      <c r="B17" s="168" t="s">
        <v>129</v>
      </c>
      <c r="C17" s="168" t="s">
        <v>129</v>
      </c>
      <c r="D17" s="168" t="s">
        <v>129</v>
      </c>
      <c r="E17" s="168" t="s">
        <v>129</v>
      </c>
      <c r="F17" s="168" t="s">
        <v>129</v>
      </c>
      <c r="G17" s="168" t="s">
        <v>129</v>
      </c>
      <c r="H17" s="168" t="s">
        <v>129</v>
      </c>
      <c r="I17" s="168" t="s">
        <v>129</v>
      </c>
      <c r="J17" s="168" t="s">
        <v>129</v>
      </c>
      <c r="K17" s="168" t="s">
        <v>129</v>
      </c>
      <c r="L17" s="168" t="s">
        <v>129</v>
      </c>
      <c r="M17" s="168" t="s">
        <v>129</v>
      </c>
      <c r="N17" s="168" t="s">
        <v>129</v>
      </c>
      <c r="O17" s="168" t="s">
        <v>129</v>
      </c>
      <c r="P17" s="168" t="s">
        <v>129</v>
      </c>
      <c r="Q17" s="168" t="s">
        <v>129</v>
      </c>
      <c r="R17" s="168" t="s">
        <v>129</v>
      </c>
      <c r="S17" s="168" t="s">
        <v>129</v>
      </c>
      <c r="T17" s="168" t="s">
        <v>129</v>
      </c>
      <c r="U17" s="168" t="s">
        <v>129</v>
      </c>
      <c r="V17" s="168" t="s">
        <v>129</v>
      </c>
      <c r="W17" s="168" t="s">
        <v>129</v>
      </c>
      <c r="X17" s="168" t="s">
        <v>129</v>
      </c>
      <c r="Y17" s="168" t="s">
        <v>129</v>
      </c>
      <c r="Z17" s="168" t="s">
        <v>129</v>
      </c>
      <c r="AA17" s="168" t="s">
        <v>129</v>
      </c>
      <c r="AB17" s="168" t="s">
        <v>129</v>
      </c>
      <c r="AC17" s="168" t="s">
        <v>129</v>
      </c>
      <c r="AD17" s="194" t="s">
        <v>129</v>
      </c>
    </row>
    <row r="18" spans="1:30" ht="17.25" customHeight="1" x14ac:dyDescent="0.45">
      <c r="A18" s="64" t="s">
        <v>168</v>
      </c>
      <c r="B18" s="168" t="s">
        <v>129</v>
      </c>
      <c r="C18" s="168" t="s">
        <v>129</v>
      </c>
      <c r="D18" s="168" t="s">
        <v>129</v>
      </c>
      <c r="E18" s="168" t="s">
        <v>129</v>
      </c>
      <c r="F18" s="168" t="s">
        <v>129</v>
      </c>
      <c r="G18" s="168" t="s">
        <v>129</v>
      </c>
      <c r="H18" s="168" t="s">
        <v>129</v>
      </c>
      <c r="I18" s="168" t="s">
        <v>129</v>
      </c>
      <c r="J18" s="168" t="s">
        <v>129</v>
      </c>
      <c r="K18" s="168" t="s">
        <v>129</v>
      </c>
      <c r="L18" s="168" t="s">
        <v>129</v>
      </c>
      <c r="M18" s="168" t="s">
        <v>129</v>
      </c>
      <c r="N18" s="168" t="s">
        <v>129</v>
      </c>
      <c r="O18" s="168" t="s">
        <v>129</v>
      </c>
      <c r="P18" s="168" t="s">
        <v>129</v>
      </c>
      <c r="Q18" s="168" t="s">
        <v>129</v>
      </c>
      <c r="R18" s="168" t="s">
        <v>129</v>
      </c>
      <c r="S18" s="168" t="s">
        <v>129</v>
      </c>
      <c r="T18" s="168" t="s">
        <v>129</v>
      </c>
      <c r="U18" s="168" t="s">
        <v>129</v>
      </c>
      <c r="V18" s="168" t="s">
        <v>129</v>
      </c>
      <c r="W18" s="168" t="s">
        <v>129</v>
      </c>
      <c r="X18" s="168" t="s">
        <v>129</v>
      </c>
      <c r="Y18" s="168" t="s">
        <v>129</v>
      </c>
      <c r="Z18" s="168" t="s">
        <v>129</v>
      </c>
      <c r="AA18" s="168" t="s">
        <v>129</v>
      </c>
      <c r="AB18" s="168" t="s">
        <v>129</v>
      </c>
      <c r="AC18" s="168" t="s">
        <v>129</v>
      </c>
      <c r="AD18" s="194" t="s">
        <v>129</v>
      </c>
    </row>
    <row r="19" spans="1:30" ht="17.25" customHeight="1" x14ac:dyDescent="0.45">
      <c r="A19" s="64" t="s">
        <v>169</v>
      </c>
      <c r="B19" s="168" t="s">
        <v>129</v>
      </c>
      <c r="C19" s="168" t="s">
        <v>129</v>
      </c>
      <c r="D19" s="168" t="s">
        <v>129</v>
      </c>
      <c r="E19" s="168" t="s">
        <v>129</v>
      </c>
      <c r="F19" s="168" t="s">
        <v>129</v>
      </c>
      <c r="G19" s="168" t="s">
        <v>129</v>
      </c>
      <c r="H19" s="168" t="s">
        <v>129</v>
      </c>
      <c r="I19" s="168" t="s">
        <v>129</v>
      </c>
      <c r="J19" s="168" t="s">
        <v>129</v>
      </c>
      <c r="K19" s="168" t="s">
        <v>129</v>
      </c>
      <c r="L19" s="168" t="s">
        <v>129</v>
      </c>
      <c r="M19" s="168" t="s">
        <v>129</v>
      </c>
      <c r="N19" s="168" t="s">
        <v>129</v>
      </c>
      <c r="O19" s="168" t="s">
        <v>129</v>
      </c>
      <c r="P19" s="168" t="s">
        <v>129</v>
      </c>
      <c r="Q19" s="168" t="s">
        <v>129</v>
      </c>
      <c r="R19" s="168" t="s">
        <v>129</v>
      </c>
      <c r="S19" s="168" t="s">
        <v>129</v>
      </c>
      <c r="T19" s="168" t="s">
        <v>129</v>
      </c>
      <c r="U19" s="168" t="s">
        <v>129</v>
      </c>
      <c r="V19" s="168" t="s">
        <v>129</v>
      </c>
      <c r="W19" s="168" t="s">
        <v>129</v>
      </c>
      <c r="X19" s="168" t="s">
        <v>129</v>
      </c>
      <c r="Y19" s="168" t="s">
        <v>129</v>
      </c>
      <c r="Z19" s="168" t="s">
        <v>129</v>
      </c>
      <c r="AA19" s="168" t="s">
        <v>129</v>
      </c>
      <c r="AB19" s="168" t="s">
        <v>129</v>
      </c>
      <c r="AC19" s="168" t="s">
        <v>129</v>
      </c>
      <c r="AD19" s="194" t="s">
        <v>129</v>
      </c>
    </row>
    <row r="20" spans="1:30" ht="17.25" customHeight="1" x14ac:dyDescent="0.45">
      <c r="A20" s="64" t="s">
        <v>171</v>
      </c>
      <c r="B20" s="168" t="s">
        <v>129</v>
      </c>
      <c r="C20" s="168" t="s">
        <v>129</v>
      </c>
      <c r="D20" s="168" t="s">
        <v>129</v>
      </c>
      <c r="E20" s="168" t="s">
        <v>129</v>
      </c>
      <c r="F20" s="168" t="s">
        <v>129</v>
      </c>
      <c r="G20" s="168" t="s">
        <v>129</v>
      </c>
      <c r="H20" s="168" t="s">
        <v>129</v>
      </c>
      <c r="I20" s="168" t="s">
        <v>129</v>
      </c>
      <c r="J20" s="168" t="s">
        <v>129</v>
      </c>
      <c r="K20" s="168" t="s">
        <v>129</v>
      </c>
      <c r="L20" s="168" t="s">
        <v>129</v>
      </c>
      <c r="M20" s="168" t="s">
        <v>129</v>
      </c>
      <c r="N20" s="168" t="s">
        <v>129</v>
      </c>
      <c r="O20" s="168" t="s">
        <v>129</v>
      </c>
      <c r="P20" s="168" t="s">
        <v>129</v>
      </c>
      <c r="Q20" s="168" t="s">
        <v>129</v>
      </c>
      <c r="R20" s="168" t="s">
        <v>129</v>
      </c>
      <c r="S20" s="168" t="s">
        <v>129</v>
      </c>
      <c r="T20" s="168" t="s">
        <v>129</v>
      </c>
      <c r="U20" s="168" t="s">
        <v>129</v>
      </c>
      <c r="V20" s="168" t="s">
        <v>129</v>
      </c>
      <c r="W20" s="168" t="s">
        <v>129</v>
      </c>
      <c r="X20" s="168" t="s">
        <v>129</v>
      </c>
      <c r="Y20" s="168" t="s">
        <v>129</v>
      </c>
      <c r="Z20" s="168" t="s">
        <v>129</v>
      </c>
      <c r="AA20" s="168" t="s">
        <v>129</v>
      </c>
      <c r="AB20" s="168" t="s">
        <v>129</v>
      </c>
      <c r="AC20" s="168" t="s">
        <v>129</v>
      </c>
      <c r="AD20" s="194" t="s">
        <v>129</v>
      </c>
    </row>
    <row r="21" spans="1:30" ht="17.25" customHeight="1" x14ac:dyDescent="0.45">
      <c r="A21" s="64" t="s">
        <v>173</v>
      </c>
      <c r="B21" s="168">
        <v>108396</v>
      </c>
      <c r="C21" s="168">
        <v>108396</v>
      </c>
      <c r="D21" s="168" t="s">
        <v>129</v>
      </c>
      <c r="E21" s="168">
        <v>108396</v>
      </c>
      <c r="F21" s="168" t="s">
        <v>129</v>
      </c>
      <c r="G21" s="168" t="s">
        <v>129</v>
      </c>
      <c r="H21" s="168" t="s">
        <v>129</v>
      </c>
      <c r="I21" s="168" t="s">
        <v>129</v>
      </c>
      <c r="J21" s="168" t="s">
        <v>129</v>
      </c>
      <c r="K21" s="168" t="s">
        <v>129</v>
      </c>
      <c r="L21" s="168" t="s">
        <v>129</v>
      </c>
      <c r="M21" s="168">
        <v>108396</v>
      </c>
      <c r="N21" s="168" t="s">
        <v>129</v>
      </c>
      <c r="O21" s="168" t="s">
        <v>129</v>
      </c>
      <c r="P21" s="168">
        <v>108396</v>
      </c>
      <c r="Q21" s="168" t="s">
        <v>129</v>
      </c>
      <c r="R21" s="168" t="s">
        <v>129</v>
      </c>
      <c r="S21" s="168" t="s">
        <v>129</v>
      </c>
      <c r="T21" s="168">
        <v>414</v>
      </c>
      <c r="U21" s="168">
        <v>4461</v>
      </c>
      <c r="V21" s="168" t="s">
        <v>129</v>
      </c>
      <c r="W21" s="168" t="s">
        <v>129</v>
      </c>
      <c r="X21" s="168" t="s">
        <v>129</v>
      </c>
      <c r="Y21" s="168" t="s">
        <v>129</v>
      </c>
      <c r="Z21" s="168" t="s">
        <v>129</v>
      </c>
      <c r="AA21" s="168">
        <v>113271</v>
      </c>
      <c r="AB21" s="168" t="s">
        <v>129</v>
      </c>
      <c r="AC21" s="168" t="s">
        <v>129</v>
      </c>
      <c r="AD21" s="194">
        <v>113271</v>
      </c>
    </row>
    <row r="22" spans="1:30" ht="17.25" customHeight="1" x14ac:dyDescent="0.45">
      <c r="A22" s="64" t="s">
        <v>175</v>
      </c>
      <c r="B22" s="168">
        <v>1215813</v>
      </c>
      <c r="C22" s="168">
        <v>1215813</v>
      </c>
      <c r="D22" s="168" t="s">
        <v>129</v>
      </c>
      <c r="E22" s="168">
        <v>1215813</v>
      </c>
      <c r="F22" s="168" t="s">
        <v>129</v>
      </c>
      <c r="G22" s="168" t="s">
        <v>129</v>
      </c>
      <c r="H22" s="168" t="s">
        <v>129</v>
      </c>
      <c r="I22" s="168">
        <v>3559726</v>
      </c>
      <c r="J22" s="168" t="s">
        <v>129</v>
      </c>
      <c r="K22" s="168">
        <v>2101098</v>
      </c>
      <c r="L22" s="168">
        <v>6089007</v>
      </c>
      <c r="M22" s="168">
        <v>12965644</v>
      </c>
      <c r="N22" s="168" t="s">
        <v>129</v>
      </c>
      <c r="O22" s="168" t="s">
        <v>129</v>
      </c>
      <c r="P22" s="168">
        <v>12965644</v>
      </c>
      <c r="Q22" s="168" t="s">
        <v>129</v>
      </c>
      <c r="R22" s="168" t="s">
        <v>129</v>
      </c>
      <c r="S22" s="168" t="s">
        <v>129</v>
      </c>
      <c r="T22" s="168" t="s">
        <v>129</v>
      </c>
      <c r="U22" s="168" t="s">
        <v>129</v>
      </c>
      <c r="V22" s="168" t="s">
        <v>129</v>
      </c>
      <c r="W22" s="168" t="s">
        <v>129</v>
      </c>
      <c r="X22" s="168" t="s">
        <v>129</v>
      </c>
      <c r="Y22" s="168">
        <v>423995</v>
      </c>
      <c r="Z22" s="168" t="s">
        <v>129</v>
      </c>
      <c r="AA22" s="168">
        <v>13389639</v>
      </c>
      <c r="AB22" s="168" t="s">
        <v>129</v>
      </c>
      <c r="AC22" s="168" t="s">
        <v>129</v>
      </c>
      <c r="AD22" s="194">
        <v>13389639</v>
      </c>
    </row>
    <row r="23" spans="1:30" ht="17.25" customHeight="1" x14ac:dyDescent="0.45">
      <c r="A23" s="64" t="s">
        <v>146</v>
      </c>
      <c r="B23" s="168">
        <v>53848</v>
      </c>
      <c r="C23" s="168">
        <v>53848</v>
      </c>
      <c r="D23" s="168" t="s">
        <v>129</v>
      </c>
      <c r="E23" s="168">
        <v>53848</v>
      </c>
      <c r="F23" s="168" t="s">
        <v>129</v>
      </c>
      <c r="G23" s="168" t="s">
        <v>129</v>
      </c>
      <c r="H23" s="168" t="s">
        <v>129</v>
      </c>
      <c r="I23" s="168">
        <v>15667</v>
      </c>
      <c r="J23" s="168" t="s">
        <v>129</v>
      </c>
      <c r="K23" s="168">
        <v>159432</v>
      </c>
      <c r="L23" s="168">
        <v>8376</v>
      </c>
      <c r="M23" s="168">
        <v>237323</v>
      </c>
      <c r="N23" s="168" t="s">
        <v>129</v>
      </c>
      <c r="O23" s="168" t="s">
        <v>129</v>
      </c>
      <c r="P23" s="168">
        <v>237323</v>
      </c>
      <c r="Q23" s="168" t="s">
        <v>129</v>
      </c>
      <c r="R23" s="168" t="s">
        <v>129</v>
      </c>
      <c r="S23" s="168" t="s">
        <v>129</v>
      </c>
      <c r="T23" s="168" t="s">
        <v>129</v>
      </c>
      <c r="U23" s="168" t="s">
        <v>129</v>
      </c>
      <c r="V23" s="168" t="s">
        <v>129</v>
      </c>
      <c r="W23" s="168" t="s">
        <v>129</v>
      </c>
      <c r="X23" s="168" t="s">
        <v>129</v>
      </c>
      <c r="Y23" s="168">
        <v>66045</v>
      </c>
      <c r="Z23" s="168" t="s">
        <v>129</v>
      </c>
      <c r="AA23" s="168">
        <v>303368</v>
      </c>
      <c r="AB23" s="168" t="s">
        <v>129</v>
      </c>
      <c r="AC23" s="168" t="s">
        <v>129</v>
      </c>
      <c r="AD23" s="194">
        <v>303368</v>
      </c>
    </row>
    <row r="24" spans="1:30" ht="17.25" customHeight="1" x14ac:dyDescent="0.45">
      <c r="A24" s="64" t="s">
        <v>150</v>
      </c>
      <c r="B24" s="168" t="s">
        <v>129</v>
      </c>
      <c r="C24" s="168" t="s">
        <v>129</v>
      </c>
      <c r="D24" s="168" t="s">
        <v>129</v>
      </c>
      <c r="E24" s="168" t="s">
        <v>129</v>
      </c>
      <c r="F24" s="168" t="s">
        <v>129</v>
      </c>
      <c r="G24" s="168" t="s">
        <v>129</v>
      </c>
      <c r="H24" s="168" t="s">
        <v>129</v>
      </c>
      <c r="I24" s="168">
        <v>1090740</v>
      </c>
      <c r="J24" s="168" t="s">
        <v>129</v>
      </c>
      <c r="K24" s="168">
        <v>132612</v>
      </c>
      <c r="L24" s="168" t="s">
        <v>129</v>
      </c>
      <c r="M24" s="168">
        <v>1223352</v>
      </c>
      <c r="N24" s="168" t="s">
        <v>129</v>
      </c>
      <c r="O24" s="168" t="s">
        <v>129</v>
      </c>
      <c r="P24" s="168">
        <v>1223352</v>
      </c>
      <c r="Q24" s="168" t="s">
        <v>129</v>
      </c>
      <c r="R24" s="168" t="s">
        <v>129</v>
      </c>
      <c r="S24" s="168" t="s">
        <v>129</v>
      </c>
      <c r="T24" s="168" t="s">
        <v>129</v>
      </c>
      <c r="U24" s="168" t="s">
        <v>129</v>
      </c>
      <c r="V24" s="168" t="s">
        <v>129</v>
      </c>
      <c r="W24" s="168" t="s">
        <v>129</v>
      </c>
      <c r="X24" s="168" t="s">
        <v>129</v>
      </c>
      <c r="Y24" s="168">
        <v>135988</v>
      </c>
      <c r="Z24" s="168" t="s">
        <v>129</v>
      </c>
      <c r="AA24" s="168">
        <v>1359340</v>
      </c>
      <c r="AB24" s="168" t="s">
        <v>129</v>
      </c>
      <c r="AC24" s="168" t="s">
        <v>129</v>
      </c>
      <c r="AD24" s="194">
        <v>1359340</v>
      </c>
    </row>
    <row r="25" spans="1:30" ht="17.25" customHeight="1" x14ac:dyDescent="0.45">
      <c r="A25" s="64" t="s">
        <v>152</v>
      </c>
      <c r="B25" s="168" t="s">
        <v>129</v>
      </c>
      <c r="C25" s="168" t="s">
        <v>129</v>
      </c>
      <c r="D25" s="168" t="s">
        <v>129</v>
      </c>
      <c r="E25" s="168" t="s">
        <v>129</v>
      </c>
      <c r="F25" s="168" t="s">
        <v>129</v>
      </c>
      <c r="G25" s="168" t="s">
        <v>129</v>
      </c>
      <c r="H25" s="168" t="s">
        <v>129</v>
      </c>
      <c r="I25" s="168">
        <v>-493375</v>
      </c>
      <c r="J25" s="168" t="s">
        <v>129</v>
      </c>
      <c r="K25" s="168">
        <v>-82252</v>
      </c>
      <c r="L25" s="168" t="s">
        <v>129</v>
      </c>
      <c r="M25" s="168">
        <v>-575627</v>
      </c>
      <c r="N25" s="168" t="s">
        <v>129</v>
      </c>
      <c r="O25" s="168" t="s">
        <v>129</v>
      </c>
      <c r="P25" s="168">
        <v>-575627</v>
      </c>
      <c r="Q25" s="168" t="s">
        <v>129</v>
      </c>
      <c r="R25" s="168" t="s">
        <v>129</v>
      </c>
      <c r="S25" s="168" t="s">
        <v>129</v>
      </c>
      <c r="T25" s="168" t="s">
        <v>129</v>
      </c>
      <c r="U25" s="168" t="s">
        <v>129</v>
      </c>
      <c r="V25" s="168" t="s">
        <v>129</v>
      </c>
      <c r="W25" s="168" t="s">
        <v>129</v>
      </c>
      <c r="X25" s="168" t="s">
        <v>129</v>
      </c>
      <c r="Y25" s="168">
        <v>-93721</v>
      </c>
      <c r="Z25" s="168" t="s">
        <v>129</v>
      </c>
      <c r="AA25" s="168">
        <v>-669348</v>
      </c>
      <c r="AB25" s="168" t="s">
        <v>129</v>
      </c>
      <c r="AC25" s="168" t="s">
        <v>129</v>
      </c>
      <c r="AD25" s="194">
        <v>-669348</v>
      </c>
    </row>
    <row r="26" spans="1:30" ht="17.25" customHeight="1" x14ac:dyDescent="0.45">
      <c r="A26" s="64" t="s">
        <v>154</v>
      </c>
      <c r="B26" s="168">
        <v>19221748</v>
      </c>
      <c r="C26" s="168">
        <v>19221748</v>
      </c>
      <c r="D26" s="168" t="s">
        <v>129</v>
      </c>
      <c r="E26" s="168">
        <v>19221748</v>
      </c>
      <c r="F26" s="168" t="s">
        <v>129</v>
      </c>
      <c r="G26" s="168" t="s">
        <v>129</v>
      </c>
      <c r="H26" s="168" t="s">
        <v>129</v>
      </c>
      <c r="I26" s="168">
        <v>4236167</v>
      </c>
      <c r="J26" s="168" t="s">
        <v>129</v>
      </c>
      <c r="K26" s="168">
        <v>4504672</v>
      </c>
      <c r="L26" s="168">
        <v>9220337</v>
      </c>
      <c r="M26" s="168">
        <v>37182924</v>
      </c>
      <c r="N26" s="168" t="s">
        <v>129</v>
      </c>
      <c r="O26" s="168" t="s">
        <v>129</v>
      </c>
      <c r="P26" s="168">
        <v>37182924</v>
      </c>
      <c r="Q26" s="168" t="s">
        <v>129</v>
      </c>
      <c r="R26" s="168" t="s">
        <v>129</v>
      </c>
      <c r="S26" s="168" t="s">
        <v>129</v>
      </c>
      <c r="T26" s="168" t="s">
        <v>129</v>
      </c>
      <c r="U26" s="168" t="s">
        <v>129</v>
      </c>
      <c r="V26" s="168" t="s">
        <v>129</v>
      </c>
      <c r="W26" s="168" t="s">
        <v>129</v>
      </c>
      <c r="X26" s="168" t="s">
        <v>129</v>
      </c>
      <c r="Y26" s="168">
        <v>1140149</v>
      </c>
      <c r="Z26" s="168" t="s">
        <v>129</v>
      </c>
      <c r="AA26" s="168">
        <v>38323074</v>
      </c>
      <c r="AB26" s="168" t="s">
        <v>129</v>
      </c>
      <c r="AC26" s="168" t="s">
        <v>129</v>
      </c>
      <c r="AD26" s="194">
        <v>38323074</v>
      </c>
    </row>
    <row r="27" spans="1:30" ht="17.25" customHeight="1" x14ac:dyDescent="0.45">
      <c r="A27" s="64" t="s">
        <v>156</v>
      </c>
      <c r="B27" s="168">
        <v>-18191376</v>
      </c>
      <c r="C27" s="168">
        <v>-18191376</v>
      </c>
      <c r="D27" s="168" t="s">
        <v>129</v>
      </c>
      <c r="E27" s="168">
        <v>-18191376</v>
      </c>
      <c r="F27" s="168" t="s">
        <v>129</v>
      </c>
      <c r="G27" s="168" t="s">
        <v>129</v>
      </c>
      <c r="H27" s="168" t="s">
        <v>129</v>
      </c>
      <c r="I27" s="168">
        <v>-1289473</v>
      </c>
      <c r="J27" s="168" t="s">
        <v>129</v>
      </c>
      <c r="K27" s="168">
        <v>-2613366</v>
      </c>
      <c r="L27" s="168">
        <v>-3139706</v>
      </c>
      <c r="M27" s="168">
        <v>-25233920</v>
      </c>
      <c r="N27" s="168" t="s">
        <v>129</v>
      </c>
      <c r="O27" s="168" t="s">
        <v>129</v>
      </c>
      <c r="P27" s="168">
        <v>-25233920</v>
      </c>
      <c r="Q27" s="168" t="s">
        <v>129</v>
      </c>
      <c r="R27" s="168" t="s">
        <v>129</v>
      </c>
      <c r="S27" s="168" t="s">
        <v>129</v>
      </c>
      <c r="T27" s="168" t="s">
        <v>129</v>
      </c>
      <c r="U27" s="168" t="s">
        <v>129</v>
      </c>
      <c r="V27" s="168" t="s">
        <v>129</v>
      </c>
      <c r="W27" s="168" t="s">
        <v>129</v>
      </c>
      <c r="X27" s="168" t="s">
        <v>129</v>
      </c>
      <c r="Y27" s="168">
        <v>-838806</v>
      </c>
      <c r="Z27" s="168" t="s">
        <v>129</v>
      </c>
      <c r="AA27" s="168">
        <v>-26072726</v>
      </c>
      <c r="AB27" s="168" t="s">
        <v>129</v>
      </c>
      <c r="AC27" s="168" t="s">
        <v>129</v>
      </c>
      <c r="AD27" s="194">
        <v>-26072726</v>
      </c>
    </row>
    <row r="28" spans="1:30" ht="17.25" customHeight="1" x14ac:dyDescent="0.45">
      <c r="A28" s="64" t="s">
        <v>169</v>
      </c>
      <c r="B28" s="168" t="s">
        <v>129</v>
      </c>
      <c r="C28" s="168" t="s">
        <v>129</v>
      </c>
      <c r="D28" s="168" t="s">
        <v>129</v>
      </c>
      <c r="E28" s="168" t="s">
        <v>129</v>
      </c>
      <c r="F28" s="168" t="s">
        <v>129</v>
      </c>
      <c r="G28" s="168" t="s">
        <v>129</v>
      </c>
      <c r="H28" s="168" t="s">
        <v>129</v>
      </c>
      <c r="I28" s="168" t="s">
        <v>129</v>
      </c>
      <c r="J28" s="168" t="s">
        <v>129</v>
      </c>
      <c r="K28" s="168" t="s">
        <v>129</v>
      </c>
      <c r="L28" s="168" t="s">
        <v>129</v>
      </c>
      <c r="M28" s="168" t="s">
        <v>129</v>
      </c>
      <c r="N28" s="168" t="s">
        <v>129</v>
      </c>
      <c r="O28" s="168" t="s">
        <v>129</v>
      </c>
      <c r="P28" s="168" t="s">
        <v>129</v>
      </c>
      <c r="Q28" s="168" t="s">
        <v>129</v>
      </c>
      <c r="R28" s="168" t="s">
        <v>129</v>
      </c>
      <c r="S28" s="168" t="s">
        <v>129</v>
      </c>
      <c r="T28" s="168" t="s">
        <v>129</v>
      </c>
      <c r="U28" s="168" t="s">
        <v>129</v>
      </c>
      <c r="V28" s="168" t="s">
        <v>129</v>
      </c>
      <c r="W28" s="168" t="s">
        <v>129</v>
      </c>
      <c r="X28" s="168" t="s">
        <v>129</v>
      </c>
      <c r="Y28" s="168">
        <v>431</v>
      </c>
      <c r="Z28" s="168" t="s">
        <v>129</v>
      </c>
      <c r="AA28" s="168">
        <v>431</v>
      </c>
      <c r="AB28" s="168" t="s">
        <v>129</v>
      </c>
      <c r="AC28" s="168" t="s">
        <v>129</v>
      </c>
      <c r="AD28" s="194">
        <v>431</v>
      </c>
    </row>
    <row r="29" spans="1:30" ht="17.25" customHeight="1" x14ac:dyDescent="0.45">
      <c r="A29" s="64" t="s">
        <v>171</v>
      </c>
      <c r="B29" s="168" t="s">
        <v>129</v>
      </c>
      <c r="C29" s="168" t="s">
        <v>129</v>
      </c>
      <c r="D29" s="168" t="s">
        <v>129</v>
      </c>
      <c r="E29" s="168" t="s">
        <v>129</v>
      </c>
      <c r="F29" s="168" t="s">
        <v>129</v>
      </c>
      <c r="G29" s="168" t="s">
        <v>129</v>
      </c>
      <c r="H29" s="168" t="s">
        <v>129</v>
      </c>
      <c r="I29" s="168" t="s">
        <v>129</v>
      </c>
      <c r="J29" s="168" t="s">
        <v>129</v>
      </c>
      <c r="K29" s="168" t="s">
        <v>129</v>
      </c>
      <c r="L29" s="168" t="s">
        <v>129</v>
      </c>
      <c r="M29" s="168" t="s">
        <v>129</v>
      </c>
      <c r="N29" s="168" t="s">
        <v>129</v>
      </c>
      <c r="O29" s="168" t="s">
        <v>129</v>
      </c>
      <c r="P29" s="168" t="s">
        <v>129</v>
      </c>
      <c r="Q29" s="168" t="s">
        <v>129</v>
      </c>
      <c r="R29" s="168" t="s">
        <v>129</v>
      </c>
      <c r="S29" s="168" t="s">
        <v>129</v>
      </c>
      <c r="T29" s="168" t="s">
        <v>129</v>
      </c>
      <c r="U29" s="168" t="s">
        <v>129</v>
      </c>
      <c r="V29" s="168" t="s">
        <v>129</v>
      </c>
      <c r="W29" s="168" t="s">
        <v>129</v>
      </c>
      <c r="X29" s="168" t="s">
        <v>129</v>
      </c>
      <c r="Y29" s="168">
        <v>-409</v>
      </c>
      <c r="Z29" s="168" t="s">
        <v>129</v>
      </c>
      <c r="AA29" s="168">
        <v>-409</v>
      </c>
      <c r="AB29" s="168" t="s">
        <v>129</v>
      </c>
      <c r="AC29" s="168" t="s">
        <v>129</v>
      </c>
      <c r="AD29" s="194">
        <v>-409</v>
      </c>
    </row>
    <row r="30" spans="1:30" ht="17.25" customHeight="1" x14ac:dyDescent="0.45">
      <c r="A30" s="64" t="s">
        <v>173</v>
      </c>
      <c r="B30" s="168">
        <v>131593</v>
      </c>
      <c r="C30" s="168">
        <v>131593</v>
      </c>
      <c r="D30" s="168" t="s">
        <v>129</v>
      </c>
      <c r="E30" s="168">
        <v>131593</v>
      </c>
      <c r="F30" s="168" t="s">
        <v>129</v>
      </c>
      <c r="G30" s="168" t="s">
        <v>129</v>
      </c>
      <c r="H30" s="168" t="s">
        <v>129</v>
      </c>
      <c r="I30" s="168" t="s">
        <v>129</v>
      </c>
      <c r="J30" s="168" t="s">
        <v>129</v>
      </c>
      <c r="K30" s="168" t="s">
        <v>129</v>
      </c>
      <c r="L30" s="168" t="s">
        <v>129</v>
      </c>
      <c r="M30" s="168">
        <v>131593</v>
      </c>
      <c r="N30" s="168" t="s">
        <v>129</v>
      </c>
      <c r="O30" s="168" t="s">
        <v>129</v>
      </c>
      <c r="P30" s="168">
        <v>131593</v>
      </c>
      <c r="Q30" s="168" t="s">
        <v>129</v>
      </c>
      <c r="R30" s="168" t="s">
        <v>129</v>
      </c>
      <c r="S30" s="168" t="s">
        <v>129</v>
      </c>
      <c r="T30" s="168" t="s">
        <v>129</v>
      </c>
      <c r="U30" s="168" t="s">
        <v>129</v>
      </c>
      <c r="V30" s="168" t="s">
        <v>129</v>
      </c>
      <c r="W30" s="168" t="s">
        <v>129</v>
      </c>
      <c r="X30" s="168" t="s">
        <v>129</v>
      </c>
      <c r="Y30" s="168">
        <v>14318</v>
      </c>
      <c r="Z30" s="168" t="s">
        <v>129</v>
      </c>
      <c r="AA30" s="168">
        <v>145911</v>
      </c>
      <c r="AB30" s="168" t="s">
        <v>129</v>
      </c>
      <c r="AC30" s="168" t="s">
        <v>129</v>
      </c>
      <c r="AD30" s="194">
        <v>145911</v>
      </c>
    </row>
    <row r="31" spans="1:30" ht="17.25" customHeight="1" x14ac:dyDescent="0.45">
      <c r="A31" s="64" t="s">
        <v>177</v>
      </c>
      <c r="B31" s="168">
        <v>1225832</v>
      </c>
      <c r="C31" s="168">
        <v>1225832</v>
      </c>
      <c r="D31" s="168" t="s">
        <v>129</v>
      </c>
      <c r="E31" s="168">
        <v>1225832</v>
      </c>
      <c r="F31" s="168" t="s">
        <v>129</v>
      </c>
      <c r="G31" s="168" t="s">
        <v>129</v>
      </c>
      <c r="H31" s="168">
        <v>12495</v>
      </c>
      <c r="I31" s="168">
        <v>66825</v>
      </c>
      <c r="J31" s="168">
        <v>740224</v>
      </c>
      <c r="K31" s="168">
        <v>238629</v>
      </c>
      <c r="L31" s="168">
        <v>368145</v>
      </c>
      <c r="M31" s="168">
        <v>2652149</v>
      </c>
      <c r="N31" s="168" t="s">
        <v>129</v>
      </c>
      <c r="O31" s="168" t="s">
        <v>129</v>
      </c>
      <c r="P31" s="168">
        <v>2652149</v>
      </c>
      <c r="Q31" s="168" t="s">
        <v>129</v>
      </c>
      <c r="R31" s="168" t="s">
        <v>129</v>
      </c>
      <c r="S31" s="168" t="s">
        <v>129</v>
      </c>
      <c r="T31" s="168">
        <v>1760</v>
      </c>
      <c r="U31" s="168">
        <v>243189</v>
      </c>
      <c r="V31" s="168">
        <v>1957</v>
      </c>
      <c r="W31" s="168" t="s">
        <v>129</v>
      </c>
      <c r="X31" s="168">
        <v>185</v>
      </c>
      <c r="Y31" s="168">
        <v>465700</v>
      </c>
      <c r="Z31" s="168">
        <v>316554</v>
      </c>
      <c r="AA31" s="168">
        <v>3681494</v>
      </c>
      <c r="AB31" s="168" t="s">
        <v>129</v>
      </c>
      <c r="AC31" s="168" t="s">
        <v>129</v>
      </c>
      <c r="AD31" s="194">
        <v>3681494</v>
      </c>
    </row>
    <row r="32" spans="1:30" ht="17.25" customHeight="1" x14ac:dyDescent="0.45">
      <c r="A32" s="64" t="s">
        <v>178</v>
      </c>
      <c r="B32" s="168">
        <v>-944092</v>
      </c>
      <c r="C32" s="168">
        <v>-944092</v>
      </c>
      <c r="D32" s="168" t="s">
        <v>129</v>
      </c>
      <c r="E32" s="168">
        <v>-944092</v>
      </c>
      <c r="F32" s="168" t="s">
        <v>129</v>
      </c>
      <c r="G32" s="168" t="s">
        <v>129</v>
      </c>
      <c r="H32" s="168">
        <v>-12495</v>
      </c>
      <c r="I32" s="168">
        <v>-10401</v>
      </c>
      <c r="J32" s="168">
        <v>-566676</v>
      </c>
      <c r="K32" s="168">
        <v>-206519</v>
      </c>
      <c r="L32" s="168">
        <v>-157874</v>
      </c>
      <c r="M32" s="168">
        <v>-1898056</v>
      </c>
      <c r="N32" s="168" t="s">
        <v>129</v>
      </c>
      <c r="O32" s="168" t="s">
        <v>129</v>
      </c>
      <c r="P32" s="168">
        <v>-1898056</v>
      </c>
      <c r="Q32" s="168" t="s">
        <v>129</v>
      </c>
      <c r="R32" s="168" t="s">
        <v>129</v>
      </c>
      <c r="S32" s="168" t="s">
        <v>129</v>
      </c>
      <c r="T32" s="168">
        <v>-1473</v>
      </c>
      <c r="U32" s="168">
        <v>-215309</v>
      </c>
      <c r="V32" s="168">
        <v>-1891</v>
      </c>
      <c r="W32" s="168" t="s">
        <v>129</v>
      </c>
      <c r="X32" s="168">
        <v>-185</v>
      </c>
      <c r="Y32" s="168">
        <v>-328186</v>
      </c>
      <c r="Z32" s="168">
        <v>-247520</v>
      </c>
      <c r="AA32" s="168">
        <v>-2692620</v>
      </c>
      <c r="AB32" s="168" t="s">
        <v>129</v>
      </c>
      <c r="AC32" s="168" t="s">
        <v>129</v>
      </c>
      <c r="AD32" s="194">
        <v>-2692620</v>
      </c>
    </row>
    <row r="33" spans="1:30" ht="17.25" customHeight="1" x14ac:dyDescent="0.45">
      <c r="A33" s="64" t="s">
        <v>179</v>
      </c>
      <c r="B33" s="168">
        <v>510</v>
      </c>
      <c r="C33" s="168">
        <v>510</v>
      </c>
      <c r="D33" s="168" t="s">
        <v>129</v>
      </c>
      <c r="E33" s="168">
        <v>510</v>
      </c>
      <c r="F33" s="168" t="s">
        <v>129</v>
      </c>
      <c r="G33" s="168" t="s">
        <v>129</v>
      </c>
      <c r="H33" s="168" t="s">
        <v>129</v>
      </c>
      <c r="I33" s="168" t="s">
        <v>129</v>
      </c>
      <c r="J33" s="168">
        <v>396</v>
      </c>
      <c r="K33" s="168" t="s">
        <v>129</v>
      </c>
      <c r="L33" s="168">
        <v>356161</v>
      </c>
      <c r="M33" s="168">
        <v>357066</v>
      </c>
      <c r="N33" s="168" t="s">
        <v>129</v>
      </c>
      <c r="O33" s="168" t="s">
        <v>129</v>
      </c>
      <c r="P33" s="168">
        <v>357066</v>
      </c>
      <c r="Q33" s="168" t="s">
        <v>129</v>
      </c>
      <c r="R33" s="168" t="s">
        <v>129</v>
      </c>
      <c r="S33" s="168" t="s">
        <v>129</v>
      </c>
      <c r="T33" s="168" t="s">
        <v>129</v>
      </c>
      <c r="U33" s="168" t="s">
        <v>129</v>
      </c>
      <c r="V33" s="168" t="s">
        <v>129</v>
      </c>
      <c r="W33" s="168" t="s">
        <v>129</v>
      </c>
      <c r="X33" s="168" t="s">
        <v>129</v>
      </c>
      <c r="Y33" s="168">
        <v>114695</v>
      </c>
      <c r="Z33" s="168">
        <v>73</v>
      </c>
      <c r="AA33" s="168">
        <v>471834</v>
      </c>
      <c r="AB33" s="168" t="s">
        <v>129</v>
      </c>
      <c r="AC33" s="168" t="s">
        <v>129</v>
      </c>
      <c r="AD33" s="194">
        <v>471834</v>
      </c>
    </row>
    <row r="34" spans="1:30" ht="17.25" customHeight="1" x14ac:dyDescent="0.45">
      <c r="A34" s="64" t="s">
        <v>180</v>
      </c>
      <c r="B34" s="168">
        <v>510</v>
      </c>
      <c r="C34" s="168">
        <v>510</v>
      </c>
      <c r="D34" s="168" t="s">
        <v>129</v>
      </c>
      <c r="E34" s="168">
        <v>510</v>
      </c>
      <c r="F34" s="168" t="s">
        <v>129</v>
      </c>
      <c r="G34" s="168" t="s">
        <v>129</v>
      </c>
      <c r="H34" s="168" t="s">
        <v>129</v>
      </c>
      <c r="I34" s="168" t="s">
        <v>129</v>
      </c>
      <c r="J34" s="168" t="s">
        <v>129</v>
      </c>
      <c r="K34" s="168" t="s">
        <v>129</v>
      </c>
      <c r="L34" s="168" t="s">
        <v>129</v>
      </c>
      <c r="M34" s="168">
        <v>510</v>
      </c>
      <c r="N34" s="168" t="s">
        <v>129</v>
      </c>
      <c r="O34" s="168" t="s">
        <v>129</v>
      </c>
      <c r="P34" s="168">
        <v>510</v>
      </c>
      <c r="Q34" s="168" t="s">
        <v>129</v>
      </c>
      <c r="R34" s="168" t="s">
        <v>129</v>
      </c>
      <c r="S34" s="168" t="s">
        <v>129</v>
      </c>
      <c r="T34" s="168" t="s">
        <v>129</v>
      </c>
      <c r="U34" s="168" t="s">
        <v>129</v>
      </c>
      <c r="V34" s="168" t="s">
        <v>129</v>
      </c>
      <c r="W34" s="168" t="s">
        <v>129</v>
      </c>
      <c r="X34" s="168" t="s">
        <v>129</v>
      </c>
      <c r="Y34" s="168" t="s">
        <v>129</v>
      </c>
      <c r="Z34" s="168" t="s">
        <v>129</v>
      </c>
      <c r="AA34" s="168">
        <v>510</v>
      </c>
      <c r="AB34" s="168" t="s">
        <v>129</v>
      </c>
      <c r="AC34" s="168" t="s">
        <v>129</v>
      </c>
      <c r="AD34" s="194">
        <v>510</v>
      </c>
    </row>
    <row r="35" spans="1:30" ht="17.25" customHeight="1" x14ac:dyDescent="0.45">
      <c r="A35" s="64" t="s">
        <v>181</v>
      </c>
      <c r="B35" s="168" t="s">
        <v>129</v>
      </c>
      <c r="C35" s="168" t="s">
        <v>129</v>
      </c>
      <c r="D35" s="168" t="s">
        <v>129</v>
      </c>
      <c r="E35" s="168" t="s">
        <v>129</v>
      </c>
      <c r="F35" s="168" t="s">
        <v>129</v>
      </c>
      <c r="G35" s="168" t="s">
        <v>129</v>
      </c>
      <c r="H35" s="168" t="s">
        <v>129</v>
      </c>
      <c r="I35" s="168" t="s">
        <v>129</v>
      </c>
      <c r="J35" s="168">
        <v>396</v>
      </c>
      <c r="K35" s="168" t="s">
        <v>129</v>
      </c>
      <c r="L35" s="168">
        <v>356161</v>
      </c>
      <c r="M35" s="168">
        <v>356557</v>
      </c>
      <c r="N35" s="168" t="s">
        <v>129</v>
      </c>
      <c r="O35" s="168" t="s">
        <v>129</v>
      </c>
      <c r="P35" s="168">
        <v>356557</v>
      </c>
      <c r="Q35" s="168" t="s">
        <v>129</v>
      </c>
      <c r="R35" s="168" t="s">
        <v>129</v>
      </c>
      <c r="S35" s="168" t="s">
        <v>129</v>
      </c>
      <c r="T35" s="168" t="s">
        <v>129</v>
      </c>
      <c r="U35" s="168" t="s">
        <v>129</v>
      </c>
      <c r="V35" s="168" t="s">
        <v>129</v>
      </c>
      <c r="W35" s="168" t="s">
        <v>129</v>
      </c>
      <c r="X35" s="168" t="s">
        <v>129</v>
      </c>
      <c r="Y35" s="168">
        <v>114695</v>
      </c>
      <c r="Z35" s="168">
        <v>73</v>
      </c>
      <c r="AA35" s="168">
        <v>471325</v>
      </c>
      <c r="AB35" s="168" t="s">
        <v>129</v>
      </c>
      <c r="AC35" s="168" t="s">
        <v>129</v>
      </c>
      <c r="AD35" s="194">
        <v>471325</v>
      </c>
    </row>
    <row r="36" spans="1:30" ht="17.25" customHeight="1" x14ac:dyDescent="0.45">
      <c r="A36" s="64" t="s">
        <v>182</v>
      </c>
      <c r="B36" s="168">
        <v>2765402</v>
      </c>
      <c r="C36" s="168">
        <v>2765402</v>
      </c>
      <c r="D36" s="168" t="s">
        <v>129</v>
      </c>
      <c r="E36" s="168">
        <v>2765402</v>
      </c>
      <c r="F36" s="168">
        <v>49823</v>
      </c>
      <c r="G36" s="168">
        <v>1402</v>
      </c>
      <c r="H36" s="168">
        <v>4467</v>
      </c>
      <c r="I36" s="168">
        <v>127</v>
      </c>
      <c r="J36" s="168">
        <v>705</v>
      </c>
      <c r="K36" s="168">
        <v>7360</v>
      </c>
      <c r="L36" s="168">
        <v>1103</v>
      </c>
      <c r="M36" s="168">
        <v>2830389</v>
      </c>
      <c r="N36" s="168" t="s">
        <v>129</v>
      </c>
      <c r="O36" s="168">
        <v>-718170</v>
      </c>
      <c r="P36" s="168">
        <v>2112219</v>
      </c>
      <c r="Q36" s="168">
        <v>366</v>
      </c>
      <c r="R36" s="168">
        <v>71072</v>
      </c>
      <c r="S36" s="168" t="s">
        <v>129</v>
      </c>
      <c r="T36" s="168" t="s">
        <v>129</v>
      </c>
      <c r="U36" s="168">
        <v>3002</v>
      </c>
      <c r="V36" s="168" t="s">
        <v>129</v>
      </c>
      <c r="W36" s="168">
        <v>55609</v>
      </c>
      <c r="X36" s="168">
        <v>50952</v>
      </c>
      <c r="Y36" s="168">
        <v>97492</v>
      </c>
      <c r="Z36" s="168">
        <v>51000</v>
      </c>
      <c r="AA36" s="168">
        <v>2441713</v>
      </c>
      <c r="AB36" s="168" t="s">
        <v>129</v>
      </c>
      <c r="AC36" s="168">
        <v>-153301</v>
      </c>
      <c r="AD36" s="194">
        <v>2288412</v>
      </c>
    </row>
    <row r="37" spans="1:30" ht="17.25" customHeight="1" x14ac:dyDescent="0.45">
      <c r="A37" s="64" t="s">
        <v>183</v>
      </c>
      <c r="B37" s="168">
        <v>1943252</v>
      </c>
      <c r="C37" s="168">
        <v>1943252</v>
      </c>
      <c r="D37" s="168" t="s">
        <v>129</v>
      </c>
      <c r="E37" s="168">
        <v>1943252</v>
      </c>
      <c r="F37" s="168" t="s">
        <v>129</v>
      </c>
      <c r="G37" s="168" t="s">
        <v>129</v>
      </c>
      <c r="H37" s="168" t="s">
        <v>129</v>
      </c>
      <c r="I37" s="168" t="s">
        <v>129</v>
      </c>
      <c r="J37" s="168" t="s">
        <v>129</v>
      </c>
      <c r="K37" s="168" t="s">
        <v>129</v>
      </c>
      <c r="L37" s="168" t="s">
        <v>129</v>
      </c>
      <c r="M37" s="168">
        <v>1943252</v>
      </c>
      <c r="N37" s="168" t="s">
        <v>129</v>
      </c>
      <c r="O37" s="168">
        <v>-1755989</v>
      </c>
      <c r="P37" s="168">
        <v>187263</v>
      </c>
      <c r="Q37" s="168" t="s">
        <v>129</v>
      </c>
      <c r="R37" s="168" t="s">
        <v>129</v>
      </c>
      <c r="S37" s="168" t="s">
        <v>129</v>
      </c>
      <c r="T37" s="168" t="s">
        <v>129</v>
      </c>
      <c r="U37" s="168" t="s">
        <v>129</v>
      </c>
      <c r="V37" s="168" t="s">
        <v>129</v>
      </c>
      <c r="W37" s="168" t="s">
        <v>129</v>
      </c>
      <c r="X37" s="168" t="s">
        <v>129</v>
      </c>
      <c r="Y37" s="168">
        <v>97492</v>
      </c>
      <c r="Z37" s="168">
        <v>1000</v>
      </c>
      <c r="AA37" s="168">
        <v>285755</v>
      </c>
      <c r="AB37" s="168" t="s">
        <v>129</v>
      </c>
      <c r="AC37" s="168">
        <v>-153301</v>
      </c>
      <c r="AD37" s="194">
        <v>132454</v>
      </c>
    </row>
    <row r="38" spans="1:30" ht="17.25" customHeight="1" x14ac:dyDescent="0.45">
      <c r="A38" s="64" t="s">
        <v>184</v>
      </c>
      <c r="B38" s="168" t="s">
        <v>129</v>
      </c>
      <c r="C38" s="168" t="s">
        <v>129</v>
      </c>
      <c r="D38" s="168" t="s">
        <v>129</v>
      </c>
      <c r="E38" s="168" t="s">
        <v>129</v>
      </c>
      <c r="F38" s="168" t="s">
        <v>129</v>
      </c>
      <c r="G38" s="168" t="s">
        <v>129</v>
      </c>
      <c r="H38" s="168" t="s">
        <v>129</v>
      </c>
      <c r="I38" s="168" t="s">
        <v>129</v>
      </c>
      <c r="J38" s="168" t="s">
        <v>129</v>
      </c>
      <c r="K38" s="168" t="s">
        <v>129</v>
      </c>
      <c r="L38" s="168" t="s">
        <v>129</v>
      </c>
      <c r="M38" s="168" t="s">
        <v>129</v>
      </c>
      <c r="N38" s="168" t="s">
        <v>129</v>
      </c>
      <c r="O38" s="168" t="s">
        <v>129</v>
      </c>
      <c r="P38" s="168" t="s">
        <v>129</v>
      </c>
      <c r="Q38" s="168" t="s">
        <v>129</v>
      </c>
      <c r="R38" s="168" t="s">
        <v>129</v>
      </c>
      <c r="S38" s="168" t="s">
        <v>129</v>
      </c>
      <c r="T38" s="168" t="s">
        <v>129</v>
      </c>
      <c r="U38" s="168" t="s">
        <v>129</v>
      </c>
      <c r="V38" s="168" t="s">
        <v>129</v>
      </c>
      <c r="W38" s="168" t="s">
        <v>129</v>
      </c>
      <c r="X38" s="168" t="s">
        <v>129</v>
      </c>
      <c r="Y38" s="168">
        <v>97492</v>
      </c>
      <c r="Z38" s="168">
        <v>1000</v>
      </c>
      <c r="AA38" s="168">
        <v>98492</v>
      </c>
      <c r="AB38" s="168" t="s">
        <v>129</v>
      </c>
      <c r="AC38" s="168" t="s">
        <v>129</v>
      </c>
      <c r="AD38" s="194">
        <v>98492</v>
      </c>
    </row>
    <row r="39" spans="1:30" ht="17.25" customHeight="1" x14ac:dyDescent="0.45">
      <c r="A39" s="64" t="s">
        <v>185</v>
      </c>
      <c r="B39" s="168">
        <v>128422</v>
      </c>
      <c r="C39" s="168">
        <v>128422</v>
      </c>
      <c r="D39" s="168" t="s">
        <v>129</v>
      </c>
      <c r="E39" s="168">
        <v>128422</v>
      </c>
      <c r="F39" s="168" t="s">
        <v>129</v>
      </c>
      <c r="G39" s="168" t="s">
        <v>129</v>
      </c>
      <c r="H39" s="168" t="s">
        <v>129</v>
      </c>
      <c r="I39" s="168" t="s">
        <v>129</v>
      </c>
      <c r="J39" s="168" t="s">
        <v>129</v>
      </c>
      <c r="K39" s="168" t="s">
        <v>129</v>
      </c>
      <c r="L39" s="168" t="s">
        <v>129</v>
      </c>
      <c r="M39" s="168">
        <v>128422</v>
      </c>
      <c r="N39" s="168" t="s">
        <v>129</v>
      </c>
      <c r="O39" s="168" t="s">
        <v>129</v>
      </c>
      <c r="P39" s="168">
        <v>128422</v>
      </c>
      <c r="Q39" s="168" t="s">
        <v>129</v>
      </c>
      <c r="R39" s="168" t="s">
        <v>129</v>
      </c>
      <c r="S39" s="168" t="s">
        <v>129</v>
      </c>
      <c r="T39" s="168" t="s">
        <v>129</v>
      </c>
      <c r="U39" s="168" t="s">
        <v>129</v>
      </c>
      <c r="V39" s="168" t="s">
        <v>129</v>
      </c>
      <c r="W39" s="168" t="s">
        <v>129</v>
      </c>
      <c r="X39" s="168" t="s">
        <v>129</v>
      </c>
      <c r="Y39" s="168" t="s">
        <v>129</v>
      </c>
      <c r="Z39" s="168" t="s">
        <v>129</v>
      </c>
      <c r="AA39" s="168">
        <v>128422</v>
      </c>
      <c r="AB39" s="168" t="s">
        <v>129</v>
      </c>
      <c r="AC39" s="168">
        <v>-94460</v>
      </c>
      <c r="AD39" s="194">
        <v>33962</v>
      </c>
    </row>
    <row r="40" spans="1:30" ht="17.25" customHeight="1" x14ac:dyDescent="0.45">
      <c r="A40" s="64" t="s">
        <v>169</v>
      </c>
      <c r="B40" s="168">
        <v>1814830</v>
      </c>
      <c r="C40" s="168">
        <v>1814830</v>
      </c>
      <c r="D40" s="168" t="s">
        <v>129</v>
      </c>
      <c r="E40" s="168">
        <v>1814830</v>
      </c>
      <c r="F40" s="168" t="s">
        <v>129</v>
      </c>
      <c r="G40" s="168" t="s">
        <v>129</v>
      </c>
      <c r="H40" s="168" t="s">
        <v>129</v>
      </c>
      <c r="I40" s="168" t="s">
        <v>129</v>
      </c>
      <c r="J40" s="168" t="s">
        <v>129</v>
      </c>
      <c r="K40" s="168" t="s">
        <v>129</v>
      </c>
      <c r="L40" s="168" t="s">
        <v>129</v>
      </c>
      <c r="M40" s="168">
        <v>1814830</v>
      </c>
      <c r="N40" s="168" t="s">
        <v>129</v>
      </c>
      <c r="O40" s="168">
        <v>-1755989</v>
      </c>
      <c r="P40" s="168">
        <v>58841</v>
      </c>
      <c r="Q40" s="168" t="s">
        <v>129</v>
      </c>
      <c r="R40" s="168" t="s">
        <v>129</v>
      </c>
      <c r="S40" s="168" t="s">
        <v>129</v>
      </c>
      <c r="T40" s="168" t="s">
        <v>129</v>
      </c>
      <c r="U40" s="168" t="s">
        <v>129</v>
      </c>
      <c r="V40" s="168" t="s">
        <v>129</v>
      </c>
      <c r="W40" s="168" t="s">
        <v>129</v>
      </c>
      <c r="X40" s="168" t="s">
        <v>129</v>
      </c>
      <c r="Y40" s="168" t="s">
        <v>129</v>
      </c>
      <c r="Z40" s="168" t="s">
        <v>129</v>
      </c>
      <c r="AA40" s="168">
        <v>58841</v>
      </c>
      <c r="AB40" s="168" t="s">
        <v>129</v>
      </c>
      <c r="AC40" s="168">
        <v>-58841</v>
      </c>
      <c r="AD40" s="194" t="s">
        <v>129</v>
      </c>
    </row>
    <row r="41" spans="1:30" ht="17.25" customHeight="1" x14ac:dyDescent="0.45">
      <c r="A41" s="64" t="s">
        <v>186</v>
      </c>
      <c r="B41" s="168">
        <v>-1037819</v>
      </c>
      <c r="C41" s="168">
        <v>-1037819</v>
      </c>
      <c r="D41" s="168" t="s">
        <v>129</v>
      </c>
      <c r="E41" s="168">
        <v>-1037819</v>
      </c>
      <c r="F41" s="168" t="s">
        <v>129</v>
      </c>
      <c r="G41" s="168" t="s">
        <v>129</v>
      </c>
      <c r="H41" s="168" t="s">
        <v>129</v>
      </c>
      <c r="I41" s="168" t="s">
        <v>129</v>
      </c>
      <c r="J41" s="168" t="s">
        <v>129</v>
      </c>
      <c r="K41" s="168" t="s">
        <v>129</v>
      </c>
      <c r="L41" s="168" t="s">
        <v>129</v>
      </c>
      <c r="M41" s="168">
        <v>-1037819</v>
      </c>
      <c r="N41" s="168" t="s">
        <v>129</v>
      </c>
      <c r="O41" s="168">
        <v>1037819</v>
      </c>
      <c r="P41" s="168" t="s">
        <v>129</v>
      </c>
      <c r="Q41" s="168" t="s">
        <v>129</v>
      </c>
      <c r="R41" s="168" t="s">
        <v>129</v>
      </c>
      <c r="S41" s="168" t="s">
        <v>129</v>
      </c>
      <c r="T41" s="168" t="s">
        <v>129</v>
      </c>
      <c r="U41" s="168" t="s">
        <v>129</v>
      </c>
      <c r="V41" s="168" t="s">
        <v>129</v>
      </c>
      <c r="W41" s="168" t="s">
        <v>129</v>
      </c>
      <c r="X41" s="168" t="s">
        <v>129</v>
      </c>
      <c r="Y41" s="168" t="s">
        <v>129</v>
      </c>
      <c r="Z41" s="168" t="s">
        <v>129</v>
      </c>
      <c r="AA41" s="168" t="s">
        <v>129</v>
      </c>
      <c r="AB41" s="168" t="s">
        <v>129</v>
      </c>
      <c r="AC41" s="168" t="s">
        <v>129</v>
      </c>
      <c r="AD41" s="194" t="s">
        <v>129</v>
      </c>
    </row>
    <row r="42" spans="1:30" ht="17.25" customHeight="1" x14ac:dyDescent="0.45">
      <c r="A42" s="64" t="s">
        <v>187</v>
      </c>
      <c r="B42" s="168">
        <v>40029</v>
      </c>
      <c r="C42" s="168">
        <v>40029</v>
      </c>
      <c r="D42" s="168" t="s">
        <v>129</v>
      </c>
      <c r="E42" s="168">
        <v>40029</v>
      </c>
      <c r="F42" s="168">
        <v>58907</v>
      </c>
      <c r="G42" s="168">
        <v>1526</v>
      </c>
      <c r="H42" s="168">
        <v>5493</v>
      </c>
      <c r="I42" s="168">
        <v>133</v>
      </c>
      <c r="J42" s="168">
        <v>705</v>
      </c>
      <c r="K42" s="168">
        <v>7360</v>
      </c>
      <c r="L42" s="168">
        <v>1103</v>
      </c>
      <c r="M42" s="168">
        <v>115255</v>
      </c>
      <c r="N42" s="168" t="s">
        <v>129</v>
      </c>
      <c r="O42" s="168" t="s">
        <v>129</v>
      </c>
      <c r="P42" s="168">
        <v>115255</v>
      </c>
      <c r="Q42" s="168" t="s">
        <v>129</v>
      </c>
      <c r="R42" s="168" t="s">
        <v>129</v>
      </c>
      <c r="S42" s="168" t="s">
        <v>129</v>
      </c>
      <c r="T42" s="168" t="s">
        <v>129</v>
      </c>
      <c r="U42" s="168" t="s">
        <v>129</v>
      </c>
      <c r="V42" s="168" t="s">
        <v>129</v>
      </c>
      <c r="W42" s="168" t="s">
        <v>129</v>
      </c>
      <c r="X42" s="168" t="s">
        <v>129</v>
      </c>
      <c r="Y42" s="168" t="s">
        <v>129</v>
      </c>
      <c r="Z42" s="168" t="s">
        <v>129</v>
      </c>
      <c r="AA42" s="168">
        <v>115255</v>
      </c>
      <c r="AB42" s="168" t="s">
        <v>129</v>
      </c>
      <c r="AC42" s="168" t="s">
        <v>129</v>
      </c>
      <c r="AD42" s="194">
        <v>115255</v>
      </c>
    </row>
    <row r="43" spans="1:30" ht="17.25" customHeight="1" x14ac:dyDescent="0.45">
      <c r="A43" s="64" t="s">
        <v>188</v>
      </c>
      <c r="B43" s="168">
        <v>27646</v>
      </c>
      <c r="C43" s="168">
        <v>27646</v>
      </c>
      <c r="D43" s="168" t="s">
        <v>129</v>
      </c>
      <c r="E43" s="168">
        <v>27646</v>
      </c>
      <c r="F43" s="168" t="s">
        <v>129</v>
      </c>
      <c r="G43" s="168" t="s">
        <v>129</v>
      </c>
      <c r="H43" s="168" t="s">
        <v>129</v>
      </c>
      <c r="I43" s="168" t="s">
        <v>129</v>
      </c>
      <c r="J43" s="168" t="s">
        <v>129</v>
      </c>
      <c r="K43" s="168" t="s">
        <v>129</v>
      </c>
      <c r="L43" s="168" t="s">
        <v>129</v>
      </c>
      <c r="M43" s="168">
        <v>27646</v>
      </c>
      <c r="N43" s="168" t="s">
        <v>129</v>
      </c>
      <c r="O43" s="168" t="s">
        <v>129</v>
      </c>
      <c r="P43" s="168">
        <v>27646</v>
      </c>
      <c r="Q43" s="168" t="s">
        <v>129</v>
      </c>
      <c r="R43" s="168" t="s">
        <v>129</v>
      </c>
      <c r="S43" s="168" t="s">
        <v>129</v>
      </c>
      <c r="T43" s="168" t="s">
        <v>129</v>
      </c>
      <c r="U43" s="168" t="s">
        <v>129</v>
      </c>
      <c r="V43" s="168" t="s">
        <v>129</v>
      </c>
      <c r="W43" s="168" t="s">
        <v>129</v>
      </c>
      <c r="X43" s="168" t="s">
        <v>129</v>
      </c>
      <c r="Y43" s="168" t="s">
        <v>129</v>
      </c>
      <c r="Z43" s="168" t="s">
        <v>129</v>
      </c>
      <c r="AA43" s="168">
        <v>27646</v>
      </c>
      <c r="AB43" s="168" t="s">
        <v>129</v>
      </c>
      <c r="AC43" s="168" t="s">
        <v>129</v>
      </c>
      <c r="AD43" s="194">
        <v>27646</v>
      </c>
    </row>
    <row r="44" spans="1:30" ht="17.25" customHeight="1" x14ac:dyDescent="0.45">
      <c r="A44" s="64" t="s">
        <v>189</v>
      </c>
      <c r="B44" s="168">
        <v>1798010</v>
      </c>
      <c r="C44" s="168">
        <v>1798010</v>
      </c>
      <c r="D44" s="168" t="s">
        <v>129</v>
      </c>
      <c r="E44" s="168">
        <v>1798010</v>
      </c>
      <c r="F44" s="168" t="s">
        <v>129</v>
      </c>
      <c r="G44" s="168" t="s">
        <v>129</v>
      </c>
      <c r="H44" s="168" t="s">
        <v>129</v>
      </c>
      <c r="I44" s="168" t="s">
        <v>129</v>
      </c>
      <c r="J44" s="168" t="s">
        <v>129</v>
      </c>
      <c r="K44" s="168" t="s">
        <v>129</v>
      </c>
      <c r="L44" s="168" t="s">
        <v>129</v>
      </c>
      <c r="M44" s="168">
        <v>1798010</v>
      </c>
      <c r="N44" s="168" t="s">
        <v>129</v>
      </c>
      <c r="O44" s="168" t="s">
        <v>129</v>
      </c>
      <c r="P44" s="168">
        <v>1798010</v>
      </c>
      <c r="Q44" s="168">
        <v>366</v>
      </c>
      <c r="R44" s="168">
        <v>71072</v>
      </c>
      <c r="S44" s="168" t="s">
        <v>129</v>
      </c>
      <c r="T44" s="168" t="s">
        <v>129</v>
      </c>
      <c r="U44" s="168">
        <v>3002</v>
      </c>
      <c r="V44" s="168" t="s">
        <v>129</v>
      </c>
      <c r="W44" s="168">
        <v>55380</v>
      </c>
      <c r="X44" s="168">
        <v>50952</v>
      </c>
      <c r="Y44" s="168" t="s">
        <v>129</v>
      </c>
      <c r="Z44" s="168">
        <v>50000</v>
      </c>
      <c r="AA44" s="168">
        <v>2028782</v>
      </c>
      <c r="AB44" s="168" t="s">
        <v>129</v>
      </c>
      <c r="AC44" s="168" t="s">
        <v>129</v>
      </c>
      <c r="AD44" s="194">
        <v>2028782</v>
      </c>
    </row>
    <row r="45" spans="1:30" ht="17.25" customHeight="1" x14ac:dyDescent="0.45">
      <c r="A45" s="64" t="s">
        <v>190</v>
      </c>
      <c r="B45" s="168" t="s">
        <v>129</v>
      </c>
      <c r="C45" s="168" t="s">
        <v>129</v>
      </c>
      <c r="D45" s="168" t="s">
        <v>129</v>
      </c>
      <c r="E45" s="168" t="s">
        <v>129</v>
      </c>
      <c r="F45" s="168" t="s">
        <v>129</v>
      </c>
      <c r="G45" s="168" t="s">
        <v>129</v>
      </c>
      <c r="H45" s="168" t="s">
        <v>129</v>
      </c>
      <c r="I45" s="168" t="s">
        <v>129</v>
      </c>
      <c r="J45" s="168" t="s">
        <v>129</v>
      </c>
      <c r="K45" s="168" t="s">
        <v>129</v>
      </c>
      <c r="L45" s="168" t="s">
        <v>129</v>
      </c>
      <c r="M45" s="168" t="s">
        <v>129</v>
      </c>
      <c r="N45" s="168" t="s">
        <v>129</v>
      </c>
      <c r="O45" s="168" t="s">
        <v>129</v>
      </c>
      <c r="P45" s="168" t="s">
        <v>129</v>
      </c>
      <c r="Q45" s="168" t="s">
        <v>129</v>
      </c>
      <c r="R45" s="168" t="s">
        <v>129</v>
      </c>
      <c r="S45" s="168" t="s">
        <v>129</v>
      </c>
      <c r="T45" s="168" t="s">
        <v>129</v>
      </c>
      <c r="U45" s="168" t="s">
        <v>129</v>
      </c>
      <c r="V45" s="168" t="s">
        <v>129</v>
      </c>
      <c r="W45" s="168" t="s">
        <v>129</v>
      </c>
      <c r="X45" s="168" t="s">
        <v>129</v>
      </c>
      <c r="Y45" s="168" t="s">
        <v>129</v>
      </c>
      <c r="Z45" s="168" t="s">
        <v>129</v>
      </c>
      <c r="AA45" s="168" t="s">
        <v>129</v>
      </c>
      <c r="AB45" s="168" t="s">
        <v>129</v>
      </c>
      <c r="AC45" s="168" t="s">
        <v>129</v>
      </c>
      <c r="AD45" s="194" t="s">
        <v>129</v>
      </c>
    </row>
    <row r="46" spans="1:30" ht="17.25" customHeight="1" x14ac:dyDescent="0.45">
      <c r="A46" s="64" t="s">
        <v>169</v>
      </c>
      <c r="B46" s="168">
        <v>1798010</v>
      </c>
      <c r="C46" s="168">
        <v>1798010</v>
      </c>
      <c r="D46" s="168" t="s">
        <v>129</v>
      </c>
      <c r="E46" s="168">
        <v>1798010</v>
      </c>
      <c r="F46" s="168" t="s">
        <v>129</v>
      </c>
      <c r="G46" s="168" t="s">
        <v>129</v>
      </c>
      <c r="H46" s="168" t="s">
        <v>129</v>
      </c>
      <c r="I46" s="168" t="s">
        <v>129</v>
      </c>
      <c r="J46" s="168" t="s">
        <v>129</v>
      </c>
      <c r="K46" s="168" t="s">
        <v>129</v>
      </c>
      <c r="L46" s="168" t="s">
        <v>129</v>
      </c>
      <c r="M46" s="168">
        <v>1798010</v>
      </c>
      <c r="N46" s="168" t="s">
        <v>129</v>
      </c>
      <c r="O46" s="168" t="s">
        <v>129</v>
      </c>
      <c r="P46" s="168">
        <v>1798010</v>
      </c>
      <c r="Q46" s="168">
        <v>366</v>
      </c>
      <c r="R46" s="168">
        <v>71072</v>
      </c>
      <c r="S46" s="168" t="s">
        <v>129</v>
      </c>
      <c r="T46" s="168" t="s">
        <v>129</v>
      </c>
      <c r="U46" s="168">
        <v>3002</v>
      </c>
      <c r="V46" s="168" t="s">
        <v>129</v>
      </c>
      <c r="W46" s="168">
        <v>55380</v>
      </c>
      <c r="X46" s="168">
        <v>50952</v>
      </c>
      <c r="Y46" s="168" t="s">
        <v>129</v>
      </c>
      <c r="Z46" s="168">
        <v>50000</v>
      </c>
      <c r="AA46" s="168">
        <v>2028782</v>
      </c>
      <c r="AB46" s="168" t="s">
        <v>129</v>
      </c>
      <c r="AC46" s="168" t="s">
        <v>129</v>
      </c>
      <c r="AD46" s="194">
        <v>2028782</v>
      </c>
    </row>
    <row r="47" spans="1:30" ht="17.25" customHeight="1" x14ac:dyDescent="0.45">
      <c r="A47" s="64" t="s">
        <v>181</v>
      </c>
      <c r="B47" s="168" t="s">
        <v>129</v>
      </c>
      <c r="C47" s="168" t="s">
        <v>129</v>
      </c>
      <c r="D47" s="168" t="s">
        <v>129</v>
      </c>
      <c r="E47" s="168" t="s">
        <v>129</v>
      </c>
      <c r="F47" s="168" t="s">
        <v>129</v>
      </c>
      <c r="G47" s="168" t="s">
        <v>129</v>
      </c>
      <c r="H47" s="168" t="s">
        <v>129</v>
      </c>
      <c r="I47" s="168" t="s">
        <v>129</v>
      </c>
      <c r="J47" s="168" t="s">
        <v>129</v>
      </c>
      <c r="K47" s="168" t="s">
        <v>129</v>
      </c>
      <c r="L47" s="168" t="s">
        <v>129</v>
      </c>
      <c r="M47" s="168" t="s">
        <v>129</v>
      </c>
      <c r="N47" s="168" t="s">
        <v>129</v>
      </c>
      <c r="O47" s="168" t="s">
        <v>129</v>
      </c>
      <c r="P47" s="168" t="s">
        <v>129</v>
      </c>
      <c r="Q47" s="168" t="s">
        <v>129</v>
      </c>
      <c r="R47" s="168" t="s">
        <v>129</v>
      </c>
      <c r="S47" s="168" t="s">
        <v>129</v>
      </c>
      <c r="T47" s="168" t="s">
        <v>129</v>
      </c>
      <c r="U47" s="168" t="s">
        <v>129</v>
      </c>
      <c r="V47" s="168" t="s">
        <v>129</v>
      </c>
      <c r="W47" s="168">
        <v>234</v>
      </c>
      <c r="X47" s="168" t="s">
        <v>129</v>
      </c>
      <c r="Y47" s="168" t="s">
        <v>129</v>
      </c>
      <c r="Z47" s="168" t="s">
        <v>129</v>
      </c>
      <c r="AA47" s="168">
        <v>234</v>
      </c>
      <c r="AB47" s="168" t="s">
        <v>129</v>
      </c>
      <c r="AC47" s="168" t="s">
        <v>129</v>
      </c>
      <c r="AD47" s="194">
        <v>234</v>
      </c>
    </row>
    <row r="48" spans="1:30" ht="17.25" customHeight="1" x14ac:dyDescent="0.45">
      <c r="A48" s="64" t="s">
        <v>191</v>
      </c>
      <c r="B48" s="168">
        <v>-5716</v>
      </c>
      <c r="C48" s="168">
        <v>-5716</v>
      </c>
      <c r="D48" s="168" t="s">
        <v>129</v>
      </c>
      <c r="E48" s="168">
        <v>-5716</v>
      </c>
      <c r="F48" s="168">
        <v>-9083</v>
      </c>
      <c r="G48" s="168">
        <v>-123</v>
      </c>
      <c r="H48" s="168">
        <v>-1026</v>
      </c>
      <c r="I48" s="168">
        <v>-7</v>
      </c>
      <c r="J48" s="168" t="s">
        <v>129</v>
      </c>
      <c r="K48" s="168" t="s">
        <v>129</v>
      </c>
      <c r="L48" s="168" t="s">
        <v>129</v>
      </c>
      <c r="M48" s="168">
        <v>-15955</v>
      </c>
      <c r="N48" s="168" t="s">
        <v>129</v>
      </c>
      <c r="O48" s="168" t="s">
        <v>129</v>
      </c>
      <c r="P48" s="168">
        <v>-15955</v>
      </c>
      <c r="Q48" s="168" t="s">
        <v>129</v>
      </c>
      <c r="R48" s="168" t="s">
        <v>129</v>
      </c>
      <c r="S48" s="168" t="s">
        <v>129</v>
      </c>
      <c r="T48" s="168" t="s">
        <v>129</v>
      </c>
      <c r="U48" s="168" t="s">
        <v>129</v>
      </c>
      <c r="V48" s="168" t="s">
        <v>129</v>
      </c>
      <c r="W48" s="168">
        <v>-4</v>
      </c>
      <c r="X48" s="168" t="s">
        <v>129</v>
      </c>
      <c r="Y48" s="168" t="s">
        <v>129</v>
      </c>
      <c r="Z48" s="168" t="s">
        <v>129</v>
      </c>
      <c r="AA48" s="168">
        <v>-15959</v>
      </c>
      <c r="AB48" s="168" t="s">
        <v>129</v>
      </c>
      <c r="AC48" s="168" t="s">
        <v>129</v>
      </c>
      <c r="AD48" s="194">
        <v>-15959</v>
      </c>
    </row>
    <row r="49" spans="1:30" ht="17.25" customHeight="1" x14ac:dyDescent="0.45">
      <c r="A49" s="64" t="s">
        <v>192</v>
      </c>
      <c r="B49" s="168">
        <v>3083839</v>
      </c>
      <c r="C49" s="168">
        <v>3083839</v>
      </c>
      <c r="D49" s="168" t="s">
        <v>129</v>
      </c>
      <c r="E49" s="168">
        <v>3083839</v>
      </c>
      <c r="F49" s="168">
        <v>853455</v>
      </c>
      <c r="G49" s="168">
        <v>5359</v>
      </c>
      <c r="H49" s="168">
        <v>486743</v>
      </c>
      <c r="I49" s="168">
        <v>234972</v>
      </c>
      <c r="J49" s="168">
        <v>450642</v>
      </c>
      <c r="K49" s="168">
        <v>671539</v>
      </c>
      <c r="L49" s="168">
        <v>187978</v>
      </c>
      <c r="M49" s="168">
        <v>5974528</v>
      </c>
      <c r="N49" s="168" t="s">
        <v>129</v>
      </c>
      <c r="O49" s="168" t="s">
        <v>129</v>
      </c>
      <c r="P49" s="168">
        <v>5974528</v>
      </c>
      <c r="Q49" s="168">
        <v>36338</v>
      </c>
      <c r="R49" s="168" t="s">
        <v>129</v>
      </c>
      <c r="S49" s="168">
        <v>7320</v>
      </c>
      <c r="T49" s="168">
        <v>35127</v>
      </c>
      <c r="U49" s="168">
        <v>9104</v>
      </c>
      <c r="V49" s="168">
        <v>4416</v>
      </c>
      <c r="W49" s="168">
        <v>32842</v>
      </c>
      <c r="X49" s="168">
        <v>20592</v>
      </c>
      <c r="Y49" s="168">
        <v>365644</v>
      </c>
      <c r="Z49" s="168">
        <v>92085</v>
      </c>
      <c r="AA49" s="168">
        <v>6577997</v>
      </c>
      <c r="AB49" s="168" t="s">
        <v>129</v>
      </c>
      <c r="AC49" s="168" t="s">
        <v>129</v>
      </c>
      <c r="AD49" s="194">
        <v>6577997</v>
      </c>
    </row>
    <row r="50" spans="1:30" ht="17.25" customHeight="1" x14ac:dyDescent="0.45">
      <c r="A50" s="64" t="s">
        <v>193</v>
      </c>
      <c r="B50" s="168">
        <v>569218</v>
      </c>
      <c r="C50" s="168">
        <v>569218</v>
      </c>
      <c r="D50" s="168" t="s">
        <v>129</v>
      </c>
      <c r="E50" s="168">
        <v>569218</v>
      </c>
      <c r="F50" s="168">
        <v>164525</v>
      </c>
      <c r="G50" s="168">
        <v>4608</v>
      </c>
      <c r="H50" s="168">
        <v>124142</v>
      </c>
      <c r="I50" s="168">
        <v>226382</v>
      </c>
      <c r="J50" s="168">
        <v>314590</v>
      </c>
      <c r="K50" s="168">
        <v>624921</v>
      </c>
      <c r="L50" s="168">
        <v>154333</v>
      </c>
      <c r="M50" s="168">
        <v>2182719</v>
      </c>
      <c r="N50" s="168">
        <v>12518</v>
      </c>
      <c r="O50" s="168" t="s">
        <v>129</v>
      </c>
      <c r="P50" s="168">
        <v>2195237</v>
      </c>
      <c r="Q50" s="168">
        <v>512</v>
      </c>
      <c r="R50" s="168" t="s">
        <v>129</v>
      </c>
      <c r="S50" s="168">
        <v>71</v>
      </c>
      <c r="T50" s="168">
        <v>4403</v>
      </c>
      <c r="U50" s="168">
        <v>8656</v>
      </c>
      <c r="V50" s="168">
        <v>942</v>
      </c>
      <c r="W50" s="168">
        <v>31713</v>
      </c>
      <c r="X50" s="168">
        <v>5125</v>
      </c>
      <c r="Y50" s="168">
        <v>349117</v>
      </c>
      <c r="Z50" s="168">
        <v>15882</v>
      </c>
      <c r="AA50" s="168">
        <v>2611657</v>
      </c>
      <c r="AB50" s="168" t="s">
        <v>129</v>
      </c>
      <c r="AC50" s="168" t="s">
        <v>129</v>
      </c>
      <c r="AD50" s="194">
        <v>2611657</v>
      </c>
    </row>
    <row r="51" spans="1:30" ht="17.25" customHeight="1" x14ac:dyDescent="0.45">
      <c r="A51" s="64" t="s">
        <v>371</v>
      </c>
      <c r="B51" s="168">
        <v>555687</v>
      </c>
      <c r="C51" s="168">
        <v>555687</v>
      </c>
      <c r="D51" s="168" t="s">
        <v>129</v>
      </c>
      <c r="E51" s="168">
        <v>555687</v>
      </c>
      <c r="F51" s="168">
        <v>164525</v>
      </c>
      <c r="G51" s="168">
        <v>4608</v>
      </c>
      <c r="H51" s="168">
        <v>124142</v>
      </c>
      <c r="I51" s="168">
        <v>226382</v>
      </c>
      <c r="J51" s="168">
        <v>314590</v>
      </c>
      <c r="K51" s="168">
        <v>624921</v>
      </c>
      <c r="L51" s="168">
        <v>154333</v>
      </c>
      <c r="M51" s="168">
        <v>2169188</v>
      </c>
      <c r="N51" s="168">
        <v>12518</v>
      </c>
      <c r="O51" s="168" t="s">
        <v>129</v>
      </c>
      <c r="P51" s="168">
        <v>2181706</v>
      </c>
      <c r="Q51" s="168">
        <v>512</v>
      </c>
      <c r="R51" s="168" t="s">
        <v>129</v>
      </c>
      <c r="S51" s="168">
        <v>71</v>
      </c>
      <c r="T51" s="168">
        <v>4391</v>
      </c>
      <c r="U51" s="168">
        <v>8656</v>
      </c>
      <c r="V51" s="168">
        <v>942</v>
      </c>
      <c r="W51" s="168">
        <v>31700</v>
      </c>
      <c r="X51" s="168">
        <v>5125</v>
      </c>
      <c r="Y51" s="168">
        <v>349117</v>
      </c>
      <c r="Z51" s="168">
        <v>15882</v>
      </c>
      <c r="AA51" s="168">
        <v>2598102</v>
      </c>
      <c r="AB51" s="168" t="s">
        <v>129</v>
      </c>
      <c r="AC51" s="168" t="s">
        <v>129</v>
      </c>
      <c r="AD51" s="194">
        <v>2598102</v>
      </c>
    </row>
    <row r="52" spans="1:30" ht="17.25" customHeight="1" x14ac:dyDescent="0.45">
      <c r="A52" s="64" t="s">
        <v>372</v>
      </c>
      <c r="B52" s="168">
        <v>13531</v>
      </c>
      <c r="C52" s="168">
        <v>13531</v>
      </c>
      <c r="D52" s="168" t="s">
        <v>129</v>
      </c>
      <c r="E52" s="168">
        <v>13531</v>
      </c>
      <c r="F52" s="168" t="s">
        <v>129</v>
      </c>
      <c r="G52" s="168" t="s">
        <v>129</v>
      </c>
      <c r="H52" s="168" t="s">
        <v>129</v>
      </c>
      <c r="I52" s="168" t="s">
        <v>129</v>
      </c>
      <c r="J52" s="168" t="s">
        <v>129</v>
      </c>
      <c r="K52" s="168" t="s">
        <v>129</v>
      </c>
      <c r="L52" s="168" t="s">
        <v>129</v>
      </c>
      <c r="M52" s="168">
        <v>13531</v>
      </c>
      <c r="N52" s="168" t="s">
        <v>129</v>
      </c>
      <c r="O52" s="168" t="s">
        <v>129</v>
      </c>
      <c r="P52" s="168">
        <v>13531</v>
      </c>
      <c r="Q52" s="168" t="s">
        <v>129</v>
      </c>
      <c r="R52" s="168" t="s">
        <v>129</v>
      </c>
      <c r="S52" s="168" t="s">
        <v>129</v>
      </c>
      <c r="T52" s="168">
        <v>12</v>
      </c>
      <c r="U52" s="168" t="s">
        <v>129</v>
      </c>
      <c r="V52" s="168" t="s">
        <v>129</v>
      </c>
      <c r="W52" s="168">
        <v>13</v>
      </c>
      <c r="X52" s="168" t="s">
        <v>129</v>
      </c>
      <c r="Y52" s="168" t="s">
        <v>129</v>
      </c>
      <c r="Z52" s="168" t="s">
        <v>129</v>
      </c>
      <c r="AA52" s="168">
        <v>13556</v>
      </c>
      <c r="AB52" s="168" t="s">
        <v>129</v>
      </c>
      <c r="AC52" s="168" t="s">
        <v>129</v>
      </c>
      <c r="AD52" s="194">
        <v>13556</v>
      </c>
    </row>
    <row r="53" spans="1:30" ht="17.25" customHeight="1" x14ac:dyDescent="0.45">
      <c r="A53" s="64" t="s">
        <v>194</v>
      </c>
      <c r="B53" s="168">
        <v>14372</v>
      </c>
      <c r="C53" s="168">
        <v>14372</v>
      </c>
      <c r="D53" s="168" t="s">
        <v>129</v>
      </c>
      <c r="E53" s="168">
        <v>14372</v>
      </c>
      <c r="F53" s="168">
        <v>26314</v>
      </c>
      <c r="G53" s="168">
        <v>817</v>
      </c>
      <c r="H53" s="168">
        <v>2777</v>
      </c>
      <c r="I53" s="168">
        <v>9032</v>
      </c>
      <c r="J53" s="168">
        <v>129607</v>
      </c>
      <c r="K53" s="168">
        <v>46603</v>
      </c>
      <c r="L53" s="168">
        <v>33645</v>
      </c>
      <c r="M53" s="168">
        <v>263167</v>
      </c>
      <c r="N53" s="168">
        <v>-12518</v>
      </c>
      <c r="O53" s="168" t="s">
        <v>129</v>
      </c>
      <c r="P53" s="168">
        <v>250649</v>
      </c>
      <c r="Q53" s="168" t="s">
        <v>129</v>
      </c>
      <c r="R53" s="168" t="s">
        <v>129</v>
      </c>
      <c r="S53" s="168" t="s">
        <v>129</v>
      </c>
      <c r="T53" s="168" t="s">
        <v>129</v>
      </c>
      <c r="U53" s="168" t="s">
        <v>129</v>
      </c>
      <c r="V53" s="168" t="s">
        <v>129</v>
      </c>
      <c r="W53" s="168" t="s">
        <v>129</v>
      </c>
      <c r="X53" s="168" t="s">
        <v>129</v>
      </c>
      <c r="Y53" s="168">
        <v>10828</v>
      </c>
      <c r="Z53" s="168">
        <v>436</v>
      </c>
      <c r="AA53" s="168">
        <v>261912</v>
      </c>
      <c r="AB53" s="168" t="s">
        <v>129</v>
      </c>
      <c r="AC53" s="168" t="s">
        <v>129</v>
      </c>
      <c r="AD53" s="194">
        <v>261912</v>
      </c>
    </row>
    <row r="54" spans="1:30" ht="17.25" customHeight="1" x14ac:dyDescent="0.45">
      <c r="A54" s="64" t="s">
        <v>195</v>
      </c>
      <c r="B54" s="168">
        <v>5124</v>
      </c>
      <c r="C54" s="168">
        <v>5124</v>
      </c>
      <c r="D54" s="168" t="s">
        <v>129</v>
      </c>
      <c r="E54" s="168">
        <v>5124</v>
      </c>
      <c r="F54" s="168" t="s">
        <v>129</v>
      </c>
      <c r="G54" s="168" t="s">
        <v>129</v>
      </c>
      <c r="H54" s="168" t="s">
        <v>129</v>
      </c>
      <c r="I54" s="168" t="s">
        <v>129</v>
      </c>
      <c r="J54" s="168" t="s">
        <v>129</v>
      </c>
      <c r="K54" s="168" t="s">
        <v>129</v>
      </c>
      <c r="L54" s="168" t="s">
        <v>129</v>
      </c>
      <c r="M54" s="168">
        <v>5124</v>
      </c>
      <c r="N54" s="168" t="s">
        <v>129</v>
      </c>
      <c r="O54" s="168" t="s">
        <v>129</v>
      </c>
      <c r="P54" s="168">
        <v>5124</v>
      </c>
      <c r="Q54" s="168" t="s">
        <v>129</v>
      </c>
      <c r="R54" s="168" t="s">
        <v>129</v>
      </c>
      <c r="S54" s="168" t="s">
        <v>129</v>
      </c>
      <c r="T54" s="168" t="s">
        <v>129</v>
      </c>
      <c r="U54" s="168" t="s">
        <v>129</v>
      </c>
      <c r="V54" s="168" t="s">
        <v>129</v>
      </c>
      <c r="W54" s="168" t="s">
        <v>129</v>
      </c>
      <c r="X54" s="168" t="s">
        <v>129</v>
      </c>
      <c r="Y54" s="168" t="s">
        <v>129</v>
      </c>
      <c r="Z54" s="168" t="s">
        <v>129</v>
      </c>
      <c r="AA54" s="168">
        <v>5124</v>
      </c>
      <c r="AB54" s="168" t="s">
        <v>129</v>
      </c>
      <c r="AC54" s="168" t="s">
        <v>129</v>
      </c>
      <c r="AD54" s="194">
        <v>5124</v>
      </c>
    </row>
    <row r="55" spans="1:30" ht="17.25" customHeight="1" x14ac:dyDescent="0.45">
      <c r="A55" s="64" t="s">
        <v>196</v>
      </c>
      <c r="B55" s="168">
        <v>2497178</v>
      </c>
      <c r="C55" s="168">
        <v>2497178</v>
      </c>
      <c r="D55" s="168" t="s">
        <v>129</v>
      </c>
      <c r="E55" s="168">
        <v>2497178</v>
      </c>
      <c r="F55" s="168">
        <v>666674</v>
      </c>
      <c r="G55" s="168" t="s">
        <v>129</v>
      </c>
      <c r="H55" s="168">
        <v>360343</v>
      </c>
      <c r="I55" s="168" t="s">
        <v>129</v>
      </c>
      <c r="J55" s="168" t="s">
        <v>129</v>
      </c>
      <c r="K55" s="168" t="s">
        <v>129</v>
      </c>
      <c r="L55" s="168" t="s">
        <v>129</v>
      </c>
      <c r="M55" s="168">
        <v>3524194</v>
      </c>
      <c r="N55" s="168" t="s">
        <v>129</v>
      </c>
      <c r="O55" s="168" t="s">
        <v>129</v>
      </c>
      <c r="P55" s="168">
        <v>3524194</v>
      </c>
      <c r="Q55" s="168">
        <v>35826</v>
      </c>
      <c r="R55" s="168" t="s">
        <v>129</v>
      </c>
      <c r="S55" s="168">
        <v>7249</v>
      </c>
      <c r="T55" s="168">
        <v>30724</v>
      </c>
      <c r="U55" s="168">
        <v>448</v>
      </c>
      <c r="V55" s="168">
        <v>3474</v>
      </c>
      <c r="W55" s="168">
        <v>1129</v>
      </c>
      <c r="X55" s="168">
        <v>15468</v>
      </c>
      <c r="Y55" s="168" t="s">
        <v>129</v>
      </c>
      <c r="Z55" s="168" t="s">
        <v>129</v>
      </c>
      <c r="AA55" s="168">
        <v>3618512</v>
      </c>
      <c r="AB55" s="168" t="s">
        <v>129</v>
      </c>
      <c r="AC55" s="168" t="s">
        <v>129</v>
      </c>
      <c r="AD55" s="194">
        <v>3618512</v>
      </c>
    </row>
    <row r="56" spans="1:30" ht="17.25" customHeight="1" x14ac:dyDescent="0.45">
      <c r="A56" s="64" t="s">
        <v>197</v>
      </c>
      <c r="B56" s="168">
        <v>1497603</v>
      </c>
      <c r="C56" s="168">
        <v>1497603</v>
      </c>
      <c r="D56" s="168" t="s">
        <v>129</v>
      </c>
      <c r="E56" s="168">
        <v>1497603</v>
      </c>
      <c r="F56" s="168">
        <v>666674</v>
      </c>
      <c r="G56" s="168" t="s">
        <v>129</v>
      </c>
      <c r="H56" s="168">
        <v>360343</v>
      </c>
      <c r="I56" s="168" t="s">
        <v>129</v>
      </c>
      <c r="J56" s="168" t="s">
        <v>129</v>
      </c>
      <c r="K56" s="168" t="s">
        <v>129</v>
      </c>
      <c r="L56" s="168" t="s">
        <v>129</v>
      </c>
      <c r="M56" s="168">
        <v>2524619</v>
      </c>
      <c r="N56" s="168" t="s">
        <v>129</v>
      </c>
      <c r="O56" s="168" t="s">
        <v>129</v>
      </c>
      <c r="P56" s="168">
        <v>2524619</v>
      </c>
      <c r="Q56" s="168">
        <v>35826</v>
      </c>
      <c r="R56" s="168" t="s">
        <v>129</v>
      </c>
      <c r="S56" s="168">
        <v>7249</v>
      </c>
      <c r="T56" s="168">
        <v>30724</v>
      </c>
      <c r="U56" s="168">
        <v>448</v>
      </c>
      <c r="V56" s="168">
        <v>3474</v>
      </c>
      <c r="W56" s="168">
        <v>1129</v>
      </c>
      <c r="X56" s="168">
        <v>15468</v>
      </c>
      <c r="Y56" s="168" t="s">
        <v>129</v>
      </c>
      <c r="Z56" s="168" t="s">
        <v>129</v>
      </c>
      <c r="AA56" s="168">
        <v>2618937</v>
      </c>
      <c r="AB56" s="168" t="s">
        <v>129</v>
      </c>
      <c r="AC56" s="168" t="s">
        <v>129</v>
      </c>
      <c r="AD56" s="194">
        <v>2618937</v>
      </c>
    </row>
    <row r="57" spans="1:30" ht="17.25" customHeight="1" x14ac:dyDescent="0.45">
      <c r="A57" s="64" t="s">
        <v>198</v>
      </c>
      <c r="B57" s="168">
        <v>999575</v>
      </c>
      <c r="C57" s="168">
        <v>999575</v>
      </c>
      <c r="D57" s="168" t="s">
        <v>129</v>
      </c>
      <c r="E57" s="168">
        <v>999575</v>
      </c>
      <c r="F57" s="168" t="s">
        <v>129</v>
      </c>
      <c r="G57" s="168" t="s">
        <v>129</v>
      </c>
      <c r="H57" s="168" t="s">
        <v>129</v>
      </c>
      <c r="I57" s="168" t="s">
        <v>129</v>
      </c>
      <c r="J57" s="168" t="s">
        <v>129</v>
      </c>
      <c r="K57" s="168" t="s">
        <v>129</v>
      </c>
      <c r="L57" s="168" t="s">
        <v>129</v>
      </c>
      <c r="M57" s="168">
        <v>999575</v>
      </c>
      <c r="N57" s="168" t="s">
        <v>129</v>
      </c>
      <c r="O57" s="168" t="s">
        <v>129</v>
      </c>
      <c r="P57" s="168">
        <v>999575</v>
      </c>
      <c r="Q57" s="168" t="s">
        <v>129</v>
      </c>
      <c r="R57" s="168" t="s">
        <v>129</v>
      </c>
      <c r="S57" s="168" t="s">
        <v>129</v>
      </c>
      <c r="T57" s="168" t="s">
        <v>129</v>
      </c>
      <c r="U57" s="168" t="s">
        <v>129</v>
      </c>
      <c r="V57" s="168" t="s">
        <v>129</v>
      </c>
      <c r="W57" s="168" t="s">
        <v>129</v>
      </c>
      <c r="X57" s="168" t="s">
        <v>129</v>
      </c>
      <c r="Y57" s="168" t="s">
        <v>129</v>
      </c>
      <c r="Z57" s="168" t="s">
        <v>129</v>
      </c>
      <c r="AA57" s="168">
        <v>999575</v>
      </c>
      <c r="AB57" s="168" t="s">
        <v>129</v>
      </c>
      <c r="AC57" s="168" t="s">
        <v>129</v>
      </c>
      <c r="AD57" s="194">
        <v>999575</v>
      </c>
    </row>
    <row r="58" spans="1:30" ht="17.25" customHeight="1" x14ac:dyDescent="0.45">
      <c r="A58" s="64" t="s">
        <v>199</v>
      </c>
      <c r="B58" s="168" t="s">
        <v>129</v>
      </c>
      <c r="C58" s="168" t="s">
        <v>129</v>
      </c>
      <c r="D58" s="168" t="s">
        <v>129</v>
      </c>
      <c r="E58" s="168" t="s">
        <v>129</v>
      </c>
      <c r="F58" s="168" t="s">
        <v>129</v>
      </c>
      <c r="G58" s="168" t="s">
        <v>129</v>
      </c>
      <c r="H58" s="168" t="s">
        <v>129</v>
      </c>
      <c r="I58" s="168" t="s">
        <v>129</v>
      </c>
      <c r="J58" s="168">
        <v>6445</v>
      </c>
      <c r="K58" s="168">
        <v>16</v>
      </c>
      <c r="L58" s="168" t="s">
        <v>129</v>
      </c>
      <c r="M58" s="168">
        <v>6461</v>
      </c>
      <c r="N58" s="168" t="s">
        <v>129</v>
      </c>
      <c r="O58" s="168" t="s">
        <v>129</v>
      </c>
      <c r="P58" s="168">
        <v>6461</v>
      </c>
      <c r="Q58" s="168" t="s">
        <v>129</v>
      </c>
      <c r="R58" s="168" t="s">
        <v>129</v>
      </c>
      <c r="S58" s="168" t="s">
        <v>129</v>
      </c>
      <c r="T58" s="168" t="s">
        <v>129</v>
      </c>
      <c r="U58" s="168" t="s">
        <v>129</v>
      </c>
      <c r="V58" s="168" t="s">
        <v>129</v>
      </c>
      <c r="W58" s="168" t="s">
        <v>129</v>
      </c>
      <c r="X58" s="168" t="s">
        <v>129</v>
      </c>
      <c r="Y58" s="168">
        <v>5698</v>
      </c>
      <c r="Z58" s="168">
        <v>63888</v>
      </c>
      <c r="AA58" s="168">
        <v>76047</v>
      </c>
      <c r="AB58" s="168" t="s">
        <v>129</v>
      </c>
      <c r="AC58" s="168" t="s">
        <v>129</v>
      </c>
      <c r="AD58" s="194">
        <v>76047</v>
      </c>
    </row>
    <row r="59" spans="1:30" ht="17.25" customHeight="1" x14ac:dyDescent="0.45">
      <c r="A59" s="64" t="s">
        <v>151</v>
      </c>
      <c r="B59" s="168" t="s">
        <v>129</v>
      </c>
      <c r="C59" s="168" t="s">
        <v>129</v>
      </c>
      <c r="D59" s="168" t="s">
        <v>129</v>
      </c>
      <c r="E59" s="168" t="s">
        <v>129</v>
      </c>
      <c r="F59" s="168" t="s">
        <v>129</v>
      </c>
      <c r="G59" s="168" t="s">
        <v>129</v>
      </c>
      <c r="H59" s="168" t="s">
        <v>129</v>
      </c>
      <c r="I59" s="168" t="s">
        <v>129</v>
      </c>
      <c r="J59" s="168" t="s">
        <v>129</v>
      </c>
      <c r="K59" s="168" t="s">
        <v>129</v>
      </c>
      <c r="L59" s="168" t="s">
        <v>129</v>
      </c>
      <c r="M59" s="168" t="s">
        <v>129</v>
      </c>
      <c r="N59" s="168" t="s">
        <v>129</v>
      </c>
      <c r="O59" s="168" t="s">
        <v>129</v>
      </c>
      <c r="P59" s="168" t="s">
        <v>129</v>
      </c>
      <c r="Q59" s="168" t="s">
        <v>129</v>
      </c>
      <c r="R59" s="168" t="s">
        <v>129</v>
      </c>
      <c r="S59" s="168" t="s">
        <v>129</v>
      </c>
      <c r="T59" s="168" t="s">
        <v>129</v>
      </c>
      <c r="U59" s="168" t="s">
        <v>129</v>
      </c>
      <c r="V59" s="168" t="s">
        <v>129</v>
      </c>
      <c r="W59" s="168" t="s">
        <v>129</v>
      </c>
      <c r="X59" s="168" t="s">
        <v>129</v>
      </c>
      <c r="Y59" s="168">
        <v>1</v>
      </c>
      <c r="Z59" s="168">
        <v>11976</v>
      </c>
      <c r="AA59" s="168">
        <v>11977</v>
      </c>
      <c r="AB59" s="168" t="s">
        <v>129</v>
      </c>
      <c r="AC59" s="168" t="s">
        <v>129</v>
      </c>
      <c r="AD59" s="194">
        <v>11977</v>
      </c>
    </row>
    <row r="60" spans="1:30" ht="17.25" customHeight="1" x14ac:dyDescent="0.45">
      <c r="A60" s="64" t="s">
        <v>200</v>
      </c>
      <c r="B60" s="168">
        <v>-2052</v>
      </c>
      <c r="C60" s="168">
        <v>-2052</v>
      </c>
      <c r="D60" s="168" t="s">
        <v>129</v>
      </c>
      <c r="E60" s="168">
        <v>-2052</v>
      </c>
      <c r="F60" s="168">
        <v>-4058</v>
      </c>
      <c r="G60" s="168">
        <v>-66</v>
      </c>
      <c r="H60" s="168">
        <v>-519</v>
      </c>
      <c r="I60" s="168">
        <v>-442</v>
      </c>
      <c r="J60" s="168" t="s">
        <v>129</v>
      </c>
      <c r="K60" s="168" t="s">
        <v>129</v>
      </c>
      <c r="L60" s="168" t="s">
        <v>129</v>
      </c>
      <c r="M60" s="168">
        <v>-7136</v>
      </c>
      <c r="N60" s="168" t="s">
        <v>129</v>
      </c>
      <c r="O60" s="168" t="s">
        <v>129</v>
      </c>
      <c r="P60" s="168">
        <v>-7136</v>
      </c>
      <c r="Q60" s="168" t="s">
        <v>129</v>
      </c>
      <c r="R60" s="168" t="s">
        <v>129</v>
      </c>
      <c r="S60" s="168" t="s">
        <v>129</v>
      </c>
      <c r="T60" s="168" t="s">
        <v>129</v>
      </c>
      <c r="U60" s="168" t="s">
        <v>129</v>
      </c>
      <c r="V60" s="168" t="s">
        <v>129</v>
      </c>
      <c r="W60" s="168" t="s">
        <v>129</v>
      </c>
      <c r="X60" s="168" t="s">
        <v>129</v>
      </c>
      <c r="Y60" s="168" t="s">
        <v>129</v>
      </c>
      <c r="Z60" s="168">
        <v>-96</v>
      </c>
      <c r="AA60" s="168">
        <v>-7233</v>
      </c>
      <c r="AB60" s="168" t="s">
        <v>129</v>
      </c>
      <c r="AC60" s="168" t="s">
        <v>129</v>
      </c>
      <c r="AD60" s="194">
        <v>-7233</v>
      </c>
    </row>
    <row r="61" spans="1:30" ht="17.25" customHeight="1" x14ac:dyDescent="0.45">
      <c r="A61" s="64" t="s">
        <v>302</v>
      </c>
      <c r="B61" s="168" t="s">
        <v>129</v>
      </c>
      <c r="C61" s="168" t="s">
        <v>129</v>
      </c>
      <c r="D61" s="168" t="s">
        <v>129</v>
      </c>
      <c r="E61" s="168" t="s">
        <v>129</v>
      </c>
      <c r="F61" s="168" t="s">
        <v>129</v>
      </c>
      <c r="G61" s="168" t="s">
        <v>129</v>
      </c>
      <c r="H61" s="168" t="s">
        <v>129</v>
      </c>
      <c r="I61" s="168" t="s">
        <v>129</v>
      </c>
      <c r="J61" s="168" t="s">
        <v>129</v>
      </c>
      <c r="K61" s="168" t="s">
        <v>129</v>
      </c>
      <c r="L61" s="168" t="s">
        <v>129</v>
      </c>
      <c r="M61" s="168" t="s">
        <v>129</v>
      </c>
      <c r="N61" s="168" t="s">
        <v>129</v>
      </c>
      <c r="O61" s="168" t="s">
        <v>129</v>
      </c>
      <c r="P61" s="168" t="s">
        <v>129</v>
      </c>
      <c r="Q61" s="168" t="s">
        <v>129</v>
      </c>
      <c r="R61" s="168" t="s">
        <v>129</v>
      </c>
      <c r="S61" s="168" t="s">
        <v>129</v>
      </c>
      <c r="T61" s="168" t="s">
        <v>129</v>
      </c>
      <c r="U61" s="168" t="s">
        <v>129</v>
      </c>
      <c r="V61" s="168" t="s">
        <v>129</v>
      </c>
      <c r="W61" s="168" t="s">
        <v>129</v>
      </c>
      <c r="X61" s="168" t="s">
        <v>129</v>
      </c>
      <c r="Y61" s="168" t="s">
        <v>129</v>
      </c>
      <c r="Z61" s="168" t="s">
        <v>129</v>
      </c>
      <c r="AA61" s="168" t="s">
        <v>129</v>
      </c>
      <c r="AB61" s="168" t="s">
        <v>129</v>
      </c>
      <c r="AC61" s="168" t="s">
        <v>129</v>
      </c>
      <c r="AD61" s="194" t="s">
        <v>129</v>
      </c>
    </row>
    <row r="62" spans="1:30" ht="17.25" customHeight="1" x14ac:dyDescent="0.45">
      <c r="A62" s="64" t="s">
        <v>202</v>
      </c>
      <c r="B62" s="168">
        <v>15511479</v>
      </c>
      <c r="C62" s="168">
        <v>15511479</v>
      </c>
      <c r="D62" s="168" t="s">
        <v>129</v>
      </c>
      <c r="E62" s="168">
        <v>15511479</v>
      </c>
      <c r="F62" s="168">
        <v>903279</v>
      </c>
      <c r="G62" s="168">
        <v>6761</v>
      </c>
      <c r="H62" s="168">
        <v>491210</v>
      </c>
      <c r="I62" s="168">
        <v>3851249</v>
      </c>
      <c r="J62" s="168">
        <v>1772161</v>
      </c>
      <c r="K62" s="168">
        <v>2812108</v>
      </c>
      <c r="L62" s="168">
        <v>6844520</v>
      </c>
      <c r="M62" s="168">
        <v>32192766</v>
      </c>
      <c r="N62" s="168" t="s">
        <v>129</v>
      </c>
      <c r="O62" s="168">
        <v>-718170</v>
      </c>
      <c r="P62" s="168">
        <v>31474596</v>
      </c>
      <c r="Q62" s="168">
        <v>36704</v>
      </c>
      <c r="R62" s="168">
        <v>71072</v>
      </c>
      <c r="S62" s="168">
        <v>7320</v>
      </c>
      <c r="T62" s="168">
        <v>261609</v>
      </c>
      <c r="U62" s="168">
        <v>160393</v>
      </c>
      <c r="V62" s="168">
        <v>23853</v>
      </c>
      <c r="W62" s="168">
        <v>88452</v>
      </c>
      <c r="X62" s="168">
        <v>157031</v>
      </c>
      <c r="Y62" s="168">
        <v>1139341</v>
      </c>
      <c r="Z62" s="168">
        <v>213156</v>
      </c>
      <c r="AA62" s="168">
        <v>33633526</v>
      </c>
      <c r="AB62" s="168" t="s">
        <v>129</v>
      </c>
      <c r="AC62" s="168">
        <v>-153301</v>
      </c>
      <c r="AD62" s="194">
        <v>33480225</v>
      </c>
    </row>
    <row r="63" spans="1:30" ht="17.25" customHeight="1" x14ac:dyDescent="0.45">
      <c r="A63" s="64" t="s">
        <v>139</v>
      </c>
      <c r="B63" s="168"/>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94"/>
    </row>
    <row r="64" spans="1:30" ht="17.25" customHeight="1" x14ac:dyDescent="0.45">
      <c r="A64" s="64" t="s">
        <v>141</v>
      </c>
      <c r="B64" s="168">
        <v>6240388</v>
      </c>
      <c r="C64" s="168">
        <v>6240388</v>
      </c>
      <c r="D64" s="168" t="s">
        <v>129</v>
      </c>
      <c r="E64" s="168">
        <v>6240388</v>
      </c>
      <c r="F64" s="168" t="s">
        <v>129</v>
      </c>
      <c r="G64" s="168" t="s">
        <v>129</v>
      </c>
      <c r="H64" s="168" t="s">
        <v>129</v>
      </c>
      <c r="I64" s="168">
        <v>1485777</v>
      </c>
      <c r="J64" s="168">
        <v>725649</v>
      </c>
      <c r="K64" s="168">
        <v>899097</v>
      </c>
      <c r="L64" s="168">
        <v>6007564</v>
      </c>
      <c r="M64" s="168">
        <v>15358474</v>
      </c>
      <c r="N64" s="168" t="s">
        <v>129</v>
      </c>
      <c r="O64" s="168" t="s">
        <v>129</v>
      </c>
      <c r="P64" s="168">
        <v>15358474</v>
      </c>
      <c r="Q64" s="168">
        <v>750</v>
      </c>
      <c r="R64" s="168">
        <v>71072</v>
      </c>
      <c r="S64" s="168" t="s">
        <v>129</v>
      </c>
      <c r="T64" s="168">
        <v>45175</v>
      </c>
      <c r="U64" s="168">
        <v>277293</v>
      </c>
      <c r="V64" s="168">
        <v>14170</v>
      </c>
      <c r="W64" s="168" t="s">
        <v>129</v>
      </c>
      <c r="X64" s="168" t="s">
        <v>129</v>
      </c>
      <c r="Y64" s="168">
        <v>110065</v>
      </c>
      <c r="Z64" s="168">
        <v>51178</v>
      </c>
      <c r="AA64" s="168">
        <v>15928179</v>
      </c>
      <c r="AB64" s="168" t="s">
        <v>129</v>
      </c>
      <c r="AC64" s="168">
        <v>-13500</v>
      </c>
      <c r="AD64" s="194">
        <v>15914679</v>
      </c>
    </row>
    <row r="65" spans="1:30" ht="17.25" customHeight="1" x14ac:dyDescent="0.45">
      <c r="A65" s="64" t="s">
        <v>299</v>
      </c>
      <c r="B65" s="168">
        <v>5292564</v>
      </c>
      <c r="C65" s="168">
        <v>5292564</v>
      </c>
      <c r="D65" s="168" t="s">
        <v>129</v>
      </c>
      <c r="E65" s="168">
        <v>5292564</v>
      </c>
      <c r="F65" s="168" t="s">
        <v>129</v>
      </c>
      <c r="G65" s="168" t="s">
        <v>129</v>
      </c>
      <c r="H65" s="168" t="s">
        <v>129</v>
      </c>
      <c r="I65" s="168">
        <v>1485777</v>
      </c>
      <c r="J65" s="168">
        <v>570094</v>
      </c>
      <c r="K65" s="168">
        <v>382999</v>
      </c>
      <c r="L65" s="168">
        <v>3155638</v>
      </c>
      <c r="M65" s="168">
        <v>10887072</v>
      </c>
      <c r="N65" s="168" t="s">
        <v>129</v>
      </c>
      <c r="O65" s="168" t="s">
        <v>129</v>
      </c>
      <c r="P65" s="168">
        <v>10887072</v>
      </c>
      <c r="Q65" s="168" t="s">
        <v>129</v>
      </c>
      <c r="R65" s="168" t="s">
        <v>129</v>
      </c>
      <c r="S65" s="168" t="s">
        <v>129</v>
      </c>
      <c r="T65" s="168">
        <v>45175</v>
      </c>
      <c r="U65" s="168">
        <v>87997</v>
      </c>
      <c r="V65" s="168" t="s">
        <v>129</v>
      </c>
      <c r="W65" s="168" t="s">
        <v>129</v>
      </c>
      <c r="X65" s="168" t="s">
        <v>129</v>
      </c>
      <c r="Y65" s="168">
        <v>100545</v>
      </c>
      <c r="Z65" s="168">
        <v>30000</v>
      </c>
      <c r="AA65" s="168">
        <v>11150789</v>
      </c>
      <c r="AB65" s="168" t="s">
        <v>129</v>
      </c>
      <c r="AC65" s="168" t="s">
        <v>129</v>
      </c>
      <c r="AD65" s="194">
        <v>11150789</v>
      </c>
    </row>
    <row r="66" spans="1:30" ht="17.25" customHeight="1" x14ac:dyDescent="0.45">
      <c r="A66" s="64" t="s">
        <v>145</v>
      </c>
      <c r="B66" s="168" t="s">
        <v>129</v>
      </c>
      <c r="C66" s="168" t="s">
        <v>129</v>
      </c>
      <c r="D66" s="168" t="s">
        <v>129</v>
      </c>
      <c r="E66" s="168" t="s">
        <v>129</v>
      </c>
      <c r="F66" s="168" t="s">
        <v>129</v>
      </c>
      <c r="G66" s="168" t="s">
        <v>129</v>
      </c>
      <c r="H66" s="168" t="s">
        <v>129</v>
      </c>
      <c r="I66" s="168" t="s">
        <v>129</v>
      </c>
      <c r="J66" s="168" t="s">
        <v>129</v>
      </c>
      <c r="K66" s="168" t="s">
        <v>129</v>
      </c>
      <c r="L66" s="168" t="s">
        <v>129</v>
      </c>
      <c r="M66" s="168" t="s">
        <v>129</v>
      </c>
      <c r="N66" s="168" t="s">
        <v>129</v>
      </c>
      <c r="O66" s="168" t="s">
        <v>129</v>
      </c>
      <c r="P66" s="168" t="s">
        <v>129</v>
      </c>
      <c r="Q66" s="168" t="s">
        <v>129</v>
      </c>
      <c r="R66" s="168" t="s">
        <v>129</v>
      </c>
      <c r="S66" s="168" t="s">
        <v>129</v>
      </c>
      <c r="T66" s="168" t="s">
        <v>129</v>
      </c>
      <c r="U66" s="168" t="s">
        <v>129</v>
      </c>
      <c r="V66" s="168" t="s">
        <v>129</v>
      </c>
      <c r="W66" s="168" t="s">
        <v>129</v>
      </c>
      <c r="X66" s="168" t="s">
        <v>129</v>
      </c>
      <c r="Y66" s="168" t="s">
        <v>129</v>
      </c>
      <c r="Z66" s="168" t="s">
        <v>129</v>
      </c>
      <c r="AA66" s="168" t="s">
        <v>129</v>
      </c>
      <c r="AB66" s="168" t="s">
        <v>129</v>
      </c>
      <c r="AC66" s="168" t="s">
        <v>129</v>
      </c>
      <c r="AD66" s="194" t="s">
        <v>129</v>
      </c>
    </row>
    <row r="67" spans="1:30" ht="17.25" customHeight="1" x14ac:dyDescent="0.45">
      <c r="A67" s="64" t="s">
        <v>147</v>
      </c>
      <c r="B67" s="168">
        <v>934325</v>
      </c>
      <c r="C67" s="168">
        <v>934325</v>
      </c>
      <c r="D67" s="168" t="s">
        <v>129</v>
      </c>
      <c r="E67" s="168">
        <v>934325</v>
      </c>
      <c r="F67" s="168" t="s">
        <v>129</v>
      </c>
      <c r="G67" s="168" t="s">
        <v>129</v>
      </c>
      <c r="H67" s="168" t="s">
        <v>129</v>
      </c>
      <c r="I67" s="168" t="s">
        <v>129</v>
      </c>
      <c r="J67" s="168" t="s">
        <v>129</v>
      </c>
      <c r="K67" s="168" t="s">
        <v>129</v>
      </c>
      <c r="L67" s="168" t="s">
        <v>129</v>
      </c>
      <c r="M67" s="168">
        <v>934325</v>
      </c>
      <c r="N67" s="168" t="s">
        <v>129</v>
      </c>
      <c r="O67" s="168" t="s">
        <v>129</v>
      </c>
      <c r="P67" s="168">
        <v>934325</v>
      </c>
      <c r="Q67" s="168">
        <v>750</v>
      </c>
      <c r="R67" s="168">
        <v>71072</v>
      </c>
      <c r="S67" s="168" t="s">
        <v>129</v>
      </c>
      <c r="T67" s="168" t="s">
        <v>129</v>
      </c>
      <c r="U67" s="168">
        <v>189296</v>
      </c>
      <c r="V67" s="168">
        <v>14170</v>
      </c>
      <c r="W67" s="168" t="s">
        <v>129</v>
      </c>
      <c r="X67" s="168" t="s">
        <v>129</v>
      </c>
      <c r="Y67" s="168">
        <v>9520</v>
      </c>
      <c r="Z67" s="168">
        <v>21178</v>
      </c>
      <c r="AA67" s="168">
        <v>1240313</v>
      </c>
      <c r="AB67" s="168" t="s">
        <v>129</v>
      </c>
      <c r="AC67" s="168" t="s">
        <v>129</v>
      </c>
      <c r="AD67" s="194">
        <v>1240313</v>
      </c>
    </row>
    <row r="68" spans="1:30" ht="17.25" customHeight="1" x14ac:dyDescent="0.45">
      <c r="A68" s="64" t="s">
        <v>149</v>
      </c>
      <c r="B68" s="168">
        <v>13500</v>
      </c>
      <c r="C68" s="168">
        <v>13500</v>
      </c>
      <c r="D68" s="168" t="s">
        <v>129</v>
      </c>
      <c r="E68" s="168">
        <v>13500</v>
      </c>
      <c r="F68" s="168" t="s">
        <v>129</v>
      </c>
      <c r="G68" s="168" t="s">
        <v>129</v>
      </c>
      <c r="H68" s="168" t="s">
        <v>129</v>
      </c>
      <c r="I68" s="168" t="s">
        <v>129</v>
      </c>
      <c r="J68" s="168" t="s">
        <v>129</v>
      </c>
      <c r="K68" s="168" t="s">
        <v>129</v>
      </c>
      <c r="L68" s="168" t="s">
        <v>129</v>
      </c>
      <c r="M68" s="168">
        <v>13500</v>
      </c>
      <c r="N68" s="168" t="s">
        <v>129</v>
      </c>
      <c r="O68" s="168" t="s">
        <v>129</v>
      </c>
      <c r="P68" s="168">
        <v>13500</v>
      </c>
      <c r="Q68" s="168" t="s">
        <v>129</v>
      </c>
      <c r="R68" s="168" t="s">
        <v>129</v>
      </c>
      <c r="S68" s="168" t="s">
        <v>129</v>
      </c>
      <c r="T68" s="168" t="s">
        <v>129</v>
      </c>
      <c r="U68" s="168" t="s">
        <v>129</v>
      </c>
      <c r="V68" s="168" t="s">
        <v>129</v>
      </c>
      <c r="W68" s="168" t="s">
        <v>129</v>
      </c>
      <c r="X68" s="168" t="s">
        <v>129</v>
      </c>
      <c r="Y68" s="168" t="s">
        <v>129</v>
      </c>
      <c r="Z68" s="168" t="s">
        <v>129</v>
      </c>
      <c r="AA68" s="168">
        <v>13500</v>
      </c>
      <c r="AB68" s="168" t="s">
        <v>129</v>
      </c>
      <c r="AC68" s="168">
        <v>-13500</v>
      </c>
      <c r="AD68" s="194" t="s">
        <v>129</v>
      </c>
    </row>
    <row r="69" spans="1:30" ht="17.25" customHeight="1" x14ac:dyDescent="0.45">
      <c r="A69" s="64" t="s">
        <v>151</v>
      </c>
      <c r="B69" s="168" t="s">
        <v>129</v>
      </c>
      <c r="C69" s="168" t="s">
        <v>129</v>
      </c>
      <c r="D69" s="168" t="s">
        <v>129</v>
      </c>
      <c r="E69" s="168" t="s">
        <v>129</v>
      </c>
      <c r="F69" s="168" t="s">
        <v>129</v>
      </c>
      <c r="G69" s="168" t="s">
        <v>129</v>
      </c>
      <c r="H69" s="168" t="s">
        <v>129</v>
      </c>
      <c r="I69" s="168" t="s">
        <v>129</v>
      </c>
      <c r="J69" s="168">
        <v>155554</v>
      </c>
      <c r="K69" s="168">
        <v>516098</v>
      </c>
      <c r="L69" s="168">
        <v>2851925</v>
      </c>
      <c r="M69" s="168">
        <v>3523578</v>
      </c>
      <c r="N69" s="168" t="s">
        <v>129</v>
      </c>
      <c r="O69" s="168" t="s">
        <v>129</v>
      </c>
      <c r="P69" s="168">
        <v>3523578</v>
      </c>
      <c r="Q69" s="168" t="s">
        <v>129</v>
      </c>
      <c r="R69" s="168" t="s">
        <v>129</v>
      </c>
      <c r="S69" s="168" t="s">
        <v>129</v>
      </c>
      <c r="T69" s="168" t="s">
        <v>129</v>
      </c>
      <c r="U69" s="168" t="s">
        <v>129</v>
      </c>
      <c r="V69" s="168" t="s">
        <v>129</v>
      </c>
      <c r="W69" s="168" t="s">
        <v>129</v>
      </c>
      <c r="X69" s="168" t="s">
        <v>129</v>
      </c>
      <c r="Y69" s="168" t="s">
        <v>129</v>
      </c>
      <c r="Z69" s="168" t="s">
        <v>129</v>
      </c>
      <c r="AA69" s="168">
        <v>3523578</v>
      </c>
      <c r="AB69" s="168" t="s">
        <v>129</v>
      </c>
      <c r="AC69" s="168" t="s">
        <v>129</v>
      </c>
      <c r="AD69" s="194">
        <v>3523578</v>
      </c>
    </row>
    <row r="70" spans="1:30" ht="17.25" customHeight="1" x14ac:dyDescent="0.45">
      <c r="A70" s="64" t="s">
        <v>153</v>
      </c>
      <c r="B70" s="168">
        <v>619014</v>
      </c>
      <c r="C70" s="168">
        <v>619014</v>
      </c>
      <c r="D70" s="168" t="s">
        <v>129</v>
      </c>
      <c r="E70" s="168">
        <v>619014</v>
      </c>
      <c r="F70" s="168">
        <v>2457</v>
      </c>
      <c r="G70" s="168">
        <v>355</v>
      </c>
      <c r="H70" s="168">
        <v>1695</v>
      </c>
      <c r="I70" s="168">
        <v>111994</v>
      </c>
      <c r="J70" s="168">
        <v>258650</v>
      </c>
      <c r="K70" s="168">
        <v>67558</v>
      </c>
      <c r="L70" s="168">
        <v>381016</v>
      </c>
      <c r="M70" s="168">
        <v>1442740</v>
      </c>
      <c r="N70" s="168" t="s">
        <v>129</v>
      </c>
      <c r="O70" s="168" t="s">
        <v>129</v>
      </c>
      <c r="P70" s="168">
        <v>1442740</v>
      </c>
      <c r="Q70" s="168">
        <v>61</v>
      </c>
      <c r="R70" s="168" t="s">
        <v>129</v>
      </c>
      <c r="S70" s="168">
        <v>23</v>
      </c>
      <c r="T70" s="168">
        <v>11289</v>
      </c>
      <c r="U70" s="168">
        <v>34633</v>
      </c>
      <c r="V70" s="168">
        <v>2073</v>
      </c>
      <c r="W70" s="168">
        <v>29</v>
      </c>
      <c r="X70" s="168">
        <v>533</v>
      </c>
      <c r="Y70" s="168">
        <v>196745</v>
      </c>
      <c r="Z70" s="168">
        <v>59152</v>
      </c>
      <c r="AA70" s="168">
        <v>1747277</v>
      </c>
      <c r="AB70" s="168" t="s">
        <v>129</v>
      </c>
      <c r="AC70" s="168" t="s">
        <v>129</v>
      </c>
      <c r="AD70" s="194">
        <v>1747277</v>
      </c>
    </row>
    <row r="71" spans="1:30" ht="17.25" customHeight="1" x14ac:dyDescent="0.45">
      <c r="A71" s="64" t="s">
        <v>300</v>
      </c>
      <c r="B71" s="168">
        <v>554502</v>
      </c>
      <c r="C71" s="168">
        <v>554502</v>
      </c>
      <c r="D71" s="168" t="s">
        <v>129</v>
      </c>
      <c r="E71" s="168">
        <v>554502</v>
      </c>
      <c r="F71" s="168" t="s">
        <v>129</v>
      </c>
      <c r="G71" s="168" t="s">
        <v>129</v>
      </c>
      <c r="H71" s="168" t="s">
        <v>129</v>
      </c>
      <c r="I71" s="168">
        <v>111994</v>
      </c>
      <c r="J71" s="168">
        <v>178960</v>
      </c>
      <c r="K71" s="168">
        <v>15641</v>
      </c>
      <c r="L71" s="168">
        <v>266974</v>
      </c>
      <c r="M71" s="168">
        <v>1128072</v>
      </c>
      <c r="N71" s="168" t="s">
        <v>129</v>
      </c>
      <c r="O71" s="168" t="s">
        <v>129</v>
      </c>
      <c r="P71" s="168">
        <v>1128072</v>
      </c>
      <c r="Q71" s="168" t="s">
        <v>129</v>
      </c>
      <c r="R71" s="168" t="s">
        <v>129</v>
      </c>
      <c r="S71" s="168" t="s">
        <v>129</v>
      </c>
      <c r="T71" s="168">
        <v>10691</v>
      </c>
      <c r="U71" s="168">
        <v>20923</v>
      </c>
      <c r="V71" s="168" t="s">
        <v>129</v>
      </c>
      <c r="W71" s="168" t="s">
        <v>129</v>
      </c>
      <c r="X71" s="168" t="s">
        <v>129</v>
      </c>
      <c r="Y71" s="168">
        <v>12773</v>
      </c>
      <c r="Z71" s="168">
        <v>25000</v>
      </c>
      <c r="AA71" s="168">
        <v>1197459</v>
      </c>
      <c r="AB71" s="168" t="s">
        <v>129</v>
      </c>
      <c r="AC71" s="168" t="s">
        <v>129</v>
      </c>
      <c r="AD71" s="194">
        <v>1197459</v>
      </c>
    </row>
    <row r="72" spans="1:30" ht="17.25" customHeight="1" x14ac:dyDescent="0.45">
      <c r="A72" s="64" t="s">
        <v>157</v>
      </c>
      <c r="B72" s="168" t="s">
        <v>129</v>
      </c>
      <c r="C72" s="168" t="s">
        <v>129</v>
      </c>
      <c r="D72" s="168" t="s">
        <v>129</v>
      </c>
      <c r="E72" s="168" t="s">
        <v>129</v>
      </c>
      <c r="F72" s="168" t="s">
        <v>129</v>
      </c>
      <c r="G72" s="168" t="s">
        <v>129</v>
      </c>
      <c r="H72" s="168" t="s">
        <v>129</v>
      </c>
      <c r="I72" s="168" t="s">
        <v>129</v>
      </c>
      <c r="J72" s="168">
        <v>42599</v>
      </c>
      <c r="K72" s="168">
        <v>48652</v>
      </c>
      <c r="L72" s="168">
        <v>113293</v>
      </c>
      <c r="M72" s="168">
        <v>204544</v>
      </c>
      <c r="N72" s="168" t="s">
        <v>129</v>
      </c>
      <c r="O72" s="168" t="s">
        <v>129</v>
      </c>
      <c r="P72" s="168">
        <v>204544</v>
      </c>
      <c r="Q72" s="168" t="s">
        <v>129</v>
      </c>
      <c r="R72" s="168" t="s">
        <v>129</v>
      </c>
      <c r="S72" s="168">
        <v>23</v>
      </c>
      <c r="T72" s="168" t="s">
        <v>129</v>
      </c>
      <c r="U72" s="168" t="s">
        <v>129</v>
      </c>
      <c r="V72" s="168" t="s">
        <v>129</v>
      </c>
      <c r="W72" s="168" t="s">
        <v>129</v>
      </c>
      <c r="X72" s="168" t="s">
        <v>129</v>
      </c>
      <c r="Y72" s="168">
        <v>10294</v>
      </c>
      <c r="Z72" s="168">
        <v>4879</v>
      </c>
      <c r="AA72" s="168">
        <v>219740</v>
      </c>
      <c r="AB72" s="168" t="s">
        <v>129</v>
      </c>
      <c r="AC72" s="168" t="s">
        <v>129</v>
      </c>
      <c r="AD72" s="194">
        <v>219740</v>
      </c>
    </row>
    <row r="73" spans="1:30" ht="17.25" customHeight="1" x14ac:dyDescent="0.45">
      <c r="A73" s="64" t="s">
        <v>159</v>
      </c>
      <c r="B73" s="168" t="s">
        <v>129</v>
      </c>
      <c r="C73" s="168" t="s">
        <v>129</v>
      </c>
      <c r="D73" s="168" t="s">
        <v>129</v>
      </c>
      <c r="E73" s="168" t="s">
        <v>129</v>
      </c>
      <c r="F73" s="168" t="s">
        <v>129</v>
      </c>
      <c r="G73" s="168" t="s">
        <v>129</v>
      </c>
      <c r="H73" s="168" t="s">
        <v>129</v>
      </c>
      <c r="I73" s="168" t="s">
        <v>129</v>
      </c>
      <c r="J73" s="168" t="s">
        <v>129</v>
      </c>
      <c r="K73" s="168" t="s">
        <v>129</v>
      </c>
      <c r="L73" s="168" t="s">
        <v>129</v>
      </c>
      <c r="M73" s="168" t="s">
        <v>129</v>
      </c>
      <c r="N73" s="168" t="s">
        <v>129</v>
      </c>
      <c r="O73" s="168" t="s">
        <v>129</v>
      </c>
      <c r="P73" s="168" t="s">
        <v>129</v>
      </c>
      <c r="Q73" s="168" t="s">
        <v>129</v>
      </c>
      <c r="R73" s="168" t="s">
        <v>129</v>
      </c>
      <c r="S73" s="168" t="s">
        <v>129</v>
      </c>
      <c r="T73" s="168" t="s">
        <v>129</v>
      </c>
      <c r="U73" s="168" t="s">
        <v>129</v>
      </c>
      <c r="V73" s="168" t="s">
        <v>129</v>
      </c>
      <c r="W73" s="168" t="s">
        <v>129</v>
      </c>
      <c r="X73" s="168" t="s">
        <v>129</v>
      </c>
      <c r="Y73" s="168" t="s">
        <v>129</v>
      </c>
      <c r="Z73" s="168">
        <v>6282</v>
      </c>
      <c r="AA73" s="168">
        <v>6282</v>
      </c>
      <c r="AB73" s="168" t="s">
        <v>129</v>
      </c>
      <c r="AC73" s="168" t="s">
        <v>129</v>
      </c>
      <c r="AD73" s="194">
        <v>6282</v>
      </c>
    </row>
    <row r="74" spans="1:30" ht="17.25" customHeight="1" x14ac:dyDescent="0.45">
      <c r="A74" s="64" t="s">
        <v>161</v>
      </c>
      <c r="B74" s="168" t="s">
        <v>129</v>
      </c>
      <c r="C74" s="168" t="s">
        <v>129</v>
      </c>
      <c r="D74" s="168" t="s">
        <v>129</v>
      </c>
      <c r="E74" s="168" t="s">
        <v>129</v>
      </c>
      <c r="F74" s="168" t="s">
        <v>129</v>
      </c>
      <c r="G74" s="168" t="s">
        <v>129</v>
      </c>
      <c r="H74" s="168" t="s">
        <v>129</v>
      </c>
      <c r="I74" s="168" t="s">
        <v>129</v>
      </c>
      <c r="J74" s="168" t="s">
        <v>129</v>
      </c>
      <c r="K74" s="168" t="s">
        <v>129</v>
      </c>
      <c r="L74" s="168" t="s">
        <v>129</v>
      </c>
      <c r="M74" s="168" t="s">
        <v>129</v>
      </c>
      <c r="N74" s="168" t="s">
        <v>129</v>
      </c>
      <c r="O74" s="168" t="s">
        <v>129</v>
      </c>
      <c r="P74" s="168" t="s">
        <v>129</v>
      </c>
      <c r="Q74" s="168" t="s">
        <v>129</v>
      </c>
      <c r="R74" s="168" t="s">
        <v>129</v>
      </c>
      <c r="S74" s="168" t="s">
        <v>129</v>
      </c>
      <c r="T74" s="168" t="s">
        <v>129</v>
      </c>
      <c r="U74" s="168" t="s">
        <v>129</v>
      </c>
      <c r="V74" s="168" t="s">
        <v>129</v>
      </c>
      <c r="W74" s="168" t="s">
        <v>129</v>
      </c>
      <c r="X74" s="168" t="s">
        <v>129</v>
      </c>
      <c r="Y74" s="168" t="s">
        <v>129</v>
      </c>
      <c r="Z74" s="168" t="s">
        <v>129</v>
      </c>
      <c r="AA74" s="168" t="s">
        <v>129</v>
      </c>
      <c r="AB74" s="168" t="s">
        <v>129</v>
      </c>
      <c r="AC74" s="168" t="s">
        <v>129</v>
      </c>
      <c r="AD74" s="194" t="s">
        <v>129</v>
      </c>
    </row>
    <row r="75" spans="1:30" ht="17.25" customHeight="1" x14ac:dyDescent="0.45">
      <c r="A75" s="64" t="s">
        <v>163</v>
      </c>
      <c r="B75" s="168" t="s">
        <v>129</v>
      </c>
      <c r="C75" s="168" t="s">
        <v>129</v>
      </c>
      <c r="D75" s="168" t="s">
        <v>129</v>
      </c>
      <c r="E75" s="168" t="s">
        <v>129</v>
      </c>
      <c r="F75" s="168" t="s">
        <v>129</v>
      </c>
      <c r="G75" s="168" t="s">
        <v>129</v>
      </c>
      <c r="H75" s="168" t="s">
        <v>129</v>
      </c>
      <c r="I75" s="168" t="s">
        <v>129</v>
      </c>
      <c r="J75" s="168" t="s">
        <v>129</v>
      </c>
      <c r="K75" s="168" t="s">
        <v>129</v>
      </c>
      <c r="L75" s="168" t="s">
        <v>129</v>
      </c>
      <c r="M75" s="168" t="s">
        <v>129</v>
      </c>
      <c r="N75" s="168" t="s">
        <v>129</v>
      </c>
      <c r="O75" s="168" t="s">
        <v>129</v>
      </c>
      <c r="P75" s="168" t="s">
        <v>129</v>
      </c>
      <c r="Q75" s="168" t="s">
        <v>129</v>
      </c>
      <c r="R75" s="168" t="s">
        <v>129</v>
      </c>
      <c r="S75" s="168" t="s">
        <v>129</v>
      </c>
      <c r="T75" s="168" t="s">
        <v>129</v>
      </c>
      <c r="U75" s="168" t="s">
        <v>129</v>
      </c>
      <c r="V75" s="168" t="s">
        <v>129</v>
      </c>
      <c r="W75" s="168" t="s">
        <v>129</v>
      </c>
      <c r="X75" s="168" t="s">
        <v>129</v>
      </c>
      <c r="Y75" s="168" t="s">
        <v>129</v>
      </c>
      <c r="Z75" s="168" t="s">
        <v>129</v>
      </c>
      <c r="AA75" s="168" t="s">
        <v>129</v>
      </c>
      <c r="AB75" s="168" t="s">
        <v>129</v>
      </c>
      <c r="AC75" s="168" t="s">
        <v>129</v>
      </c>
      <c r="AD75" s="194" t="s">
        <v>129</v>
      </c>
    </row>
    <row r="76" spans="1:30" ht="17.25" customHeight="1" x14ac:dyDescent="0.45">
      <c r="A76" s="64" t="s">
        <v>165</v>
      </c>
      <c r="B76" s="168">
        <v>50981</v>
      </c>
      <c r="C76" s="168">
        <v>50981</v>
      </c>
      <c r="D76" s="168" t="s">
        <v>129</v>
      </c>
      <c r="E76" s="168">
        <v>50981</v>
      </c>
      <c r="F76" s="168">
        <v>2457</v>
      </c>
      <c r="G76" s="168">
        <v>355</v>
      </c>
      <c r="H76" s="168">
        <v>1695</v>
      </c>
      <c r="I76" s="168" t="s">
        <v>129</v>
      </c>
      <c r="J76" s="168">
        <v>37066</v>
      </c>
      <c r="K76" s="168">
        <v>2039</v>
      </c>
      <c r="L76" s="168">
        <v>748</v>
      </c>
      <c r="M76" s="168">
        <v>95342</v>
      </c>
      <c r="N76" s="168" t="s">
        <v>129</v>
      </c>
      <c r="O76" s="168" t="s">
        <v>129</v>
      </c>
      <c r="P76" s="168">
        <v>95342</v>
      </c>
      <c r="Q76" s="168">
        <v>61</v>
      </c>
      <c r="R76" s="168" t="s">
        <v>129</v>
      </c>
      <c r="S76" s="168" t="s">
        <v>129</v>
      </c>
      <c r="T76" s="168">
        <v>585</v>
      </c>
      <c r="U76" s="168">
        <v>13710</v>
      </c>
      <c r="V76" s="168">
        <v>2073</v>
      </c>
      <c r="W76" s="168">
        <v>16</v>
      </c>
      <c r="X76" s="168">
        <v>533</v>
      </c>
      <c r="Y76" s="168">
        <v>937</v>
      </c>
      <c r="Z76" s="168" t="s">
        <v>129</v>
      </c>
      <c r="AA76" s="168">
        <v>113256</v>
      </c>
      <c r="AB76" s="168" t="s">
        <v>129</v>
      </c>
      <c r="AC76" s="168" t="s">
        <v>129</v>
      </c>
      <c r="AD76" s="194">
        <v>113256</v>
      </c>
    </row>
    <row r="77" spans="1:30" ht="17.25" customHeight="1" x14ac:dyDescent="0.45">
      <c r="A77" s="64" t="s">
        <v>167</v>
      </c>
      <c r="B77" s="168">
        <v>13531</v>
      </c>
      <c r="C77" s="168">
        <v>13531</v>
      </c>
      <c r="D77" s="168" t="s">
        <v>129</v>
      </c>
      <c r="E77" s="168">
        <v>13531</v>
      </c>
      <c r="F77" s="168" t="s">
        <v>129</v>
      </c>
      <c r="G77" s="168" t="s">
        <v>129</v>
      </c>
      <c r="H77" s="168" t="s">
        <v>129</v>
      </c>
      <c r="I77" s="168" t="s">
        <v>129</v>
      </c>
      <c r="J77" s="168">
        <v>26</v>
      </c>
      <c r="K77" s="168">
        <v>1226</v>
      </c>
      <c r="L77" s="168" t="s">
        <v>129</v>
      </c>
      <c r="M77" s="168">
        <v>14782</v>
      </c>
      <c r="N77" s="168" t="s">
        <v>129</v>
      </c>
      <c r="O77" s="168" t="s">
        <v>129</v>
      </c>
      <c r="P77" s="168">
        <v>14782</v>
      </c>
      <c r="Q77" s="168" t="s">
        <v>129</v>
      </c>
      <c r="R77" s="168" t="s">
        <v>129</v>
      </c>
      <c r="S77" s="168" t="s">
        <v>129</v>
      </c>
      <c r="T77" s="168">
        <v>13</v>
      </c>
      <c r="U77" s="168" t="s">
        <v>129</v>
      </c>
      <c r="V77" s="168" t="s">
        <v>129</v>
      </c>
      <c r="W77" s="168">
        <v>13</v>
      </c>
      <c r="X77" s="168" t="s">
        <v>129</v>
      </c>
      <c r="Y77" s="168">
        <v>427</v>
      </c>
      <c r="Z77" s="168">
        <v>2971</v>
      </c>
      <c r="AA77" s="168">
        <v>18206</v>
      </c>
      <c r="AB77" s="168" t="s">
        <v>129</v>
      </c>
      <c r="AC77" s="168" t="s">
        <v>129</v>
      </c>
      <c r="AD77" s="194">
        <v>18206</v>
      </c>
    </row>
    <row r="78" spans="1:30" ht="17.25" customHeight="1" x14ac:dyDescent="0.45">
      <c r="A78" s="64" t="s">
        <v>151</v>
      </c>
      <c r="B78" s="168" t="s">
        <v>129</v>
      </c>
      <c r="C78" s="168" t="s">
        <v>129</v>
      </c>
      <c r="D78" s="168" t="s">
        <v>129</v>
      </c>
      <c r="E78" s="168" t="s">
        <v>129</v>
      </c>
      <c r="F78" s="168" t="s">
        <v>129</v>
      </c>
      <c r="G78" s="168" t="s">
        <v>129</v>
      </c>
      <c r="H78" s="168" t="s">
        <v>129</v>
      </c>
      <c r="I78" s="168" t="s">
        <v>129</v>
      </c>
      <c r="J78" s="168" t="s">
        <v>129</v>
      </c>
      <c r="K78" s="168" t="s">
        <v>129</v>
      </c>
      <c r="L78" s="168" t="s">
        <v>129</v>
      </c>
      <c r="M78" s="168" t="s">
        <v>129</v>
      </c>
      <c r="N78" s="168" t="s">
        <v>129</v>
      </c>
      <c r="O78" s="168" t="s">
        <v>129</v>
      </c>
      <c r="P78" s="168" t="s">
        <v>129</v>
      </c>
      <c r="Q78" s="168" t="s">
        <v>129</v>
      </c>
      <c r="R78" s="168" t="s">
        <v>129</v>
      </c>
      <c r="S78" s="168" t="s">
        <v>129</v>
      </c>
      <c r="T78" s="168" t="s">
        <v>129</v>
      </c>
      <c r="U78" s="168" t="s">
        <v>129</v>
      </c>
      <c r="V78" s="168" t="s">
        <v>129</v>
      </c>
      <c r="W78" s="168" t="s">
        <v>129</v>
      </c>
      <c r="X78" s="168" t="s">
        <v>129</v>
      </c>
      <c r="Y78" s="168">
        <v>172314</v>
      </c>
      <c r="Z78" s="168">
        <v>20021</v>
      </c>
      <c r="AA78" s="168">
        <v>192335</v>
      </c>
      <c r="AB78" s="168" t="s">
        <v>129</v>
      </c>
      <c r="AC78" s="168" t="s">
        <v>129</v>
      </c>
      <c r="AD78" s="194">
        <v>192335</v>
      </c>
    </row>
    <row r="79" spans="1:30" ht="17.25" customHeight="1" x14ac:dyDescent="0.45">
      <c r="A79" s="64" t="s">
        <v>170</v>
      </c>
      <c r="B79" s="168">
        <v>6859403</v>
      </c>
      <c r="C79" s="168">
        <v>6859403</v>
      </c>
      <c r="D79" s="168" t="s">
        <v>129</v>
      </c>
      <c r="E79" s="168">
        <v>6859403</v>
      </c>
      <c r="F79" s="168">
        <v>2457</v>
      </c>
      <c r="G79" s="168">
        <v>355</v>
      </c>
      <c r="H79" s="168">
        <v>1695</v>
      </c>
      <c r="I79" s="168">
        <v>1597771</v>
      </c>
      <c r="J79" s="168">
        <v>984298</v>
      </c>
      <c r="K79" s="168">
        <v>966655</v>
      </c>
      <c r="L79" s="168">
        <v>6388580</v>
      </c>
      <c r="M79" s="168">
        <v>16801214</v>
      </c>
      <c r="N79" s="168" t="s">
        <v>129</v>
      </c>
      <c r="O79" s="168" t="s">
        <v>129</v>
      </c>
      <c r="P79" s="168">
        <v>16801214</v>
      </c>
      <c r="Q79" s="168">
        <v>811</v>
      </c>
      <c r="R79" s="168">
        <v>71072</v>
      </c>
      <c r="S79" s="168">
        <v>23</v>
      </c>
      <c r="T79" s="168">
        <v>56464</v>
      </c>
      <c r="U79" s="168">
        <v>311926</v>
      </c>
      <c r="V79" s="168">
        <v>16243</v>
      </c>
      <c r="W79" s="168">
        <v>29</v>
      </c>
      <c r="X79" s="168">
        <v>533</v>
      </c>
      <c r="Y79" s="168">
        <v>306810</v>
      </c>
      <c r="Z79" s="168">
        <v>110331</v>
      </c>
      <c r="AA79" s="168">
        <v>17675456</v>
      </c>
      <c r="AB79" s="168" t="s">
        <v>129</v>
      </c>
      <c r="AC79" s="168">
        <v>-13500</v>
      </c>
      <c r="AD79" s="194">
        <v>17661956</v>
      </c>
    </row>
    <row r="80" spans="1:30" ht="17.25" customHeight="1" x14ac:dyDescent="0.45">
      <c r="A80" s="64" t="s">
        <v>172</v>
      </c>
      <c r="B80" s="168"/>
      <c r="C80" s="168"/>
      <c r="D80" s="168"/>
      <c r="E80" s="168"/>
      <c r="F80" s="168"/>
      <c r="G80" s="168"/>
      <c r="H80" s="168"/>
      <c r="I80" s="168"/>
      <c r="J80" s="168"/>
      <c r="K80" s="168"/>
      <c r="L80" s="168"/>
      <c r="M80" s="168"/>
      <c r="N80" s="168"/>
      <c r="O80" s="168"/>
      <c r="P80" s="168"/>
      <c r="Q80" s="168"/>
      <c r="R80" s="168"/>
      <c r="S80" s="168"/>
      <c r="T80" s="168"/>
      <c r="U80" s="168"/>
      <c r="V80" s="168"/>
      <c r="W80" s="168"/>
      <c r="X80" s="168"/>
      <c r="Y80" s="168"/>
      <c r="Z80" s="168"/>
      <c r="AA80" s="168"/>
      <c r="AB80" s="168"/>
      <c r="AC80" s="168"/>
      <c r="AD80" s="194"/>
    </row>
    <row r="81" spans="1:30" ht="17.25" customHeight="1" x14ac:dyDescent="0.45">
      <c r="A81" s="64" t="s">
        <v>174</v>
      </c>
      <c r="B81" s="168">
        <v>14929941</v>
      </c>
      <c r="C81" s="168">
        <v>14929941</v>
      </c>
      <c r="D81" s="168" t="s">
        <v>129</v>
      </c>
      <c r="E81" s="168">
        <v>14929941</v>
      </c>
      <c r="F81" s="168">
        <v>716497</v>
      </c>
      <c r="G81" s="168">
        <v>1402</v>
      </c>
      <c r="H81" s="168">
        <v>364810</v>
      </c>
      <c r="I81" s="168">
        <v>3616276</v>
      </c>
      <c r="J81" s="168">
        <v>1321519</v>
      </c>
      <c r="K81" s="168">
        <v>2140569</v>
      </c>
      <c r="L81" s="168">
        <v>6656542</v>
      </c>
      <c r="M81" s="168">
        <v>29747555</v>
      </c>
      <c r="N81" s="168" t="s">
        <v>129</v>
      </c>
      <c r="O81" s="168">
        <v>-718170</v>
      </c>
      <c r="P81" s="168">
        <v>29029385</v>
      </c>
      <c r="Q81" s="168">
        <v>36191</v>
      </c>
      <c r="R81" s="168">
        <v>71072</v>
      </c>
      <c r="S81" s="168">
        <v>7249</v>
      </c>
      <c r="T81" s="168">
        <v>257206</v>
      </c>
      <c r="U81" s="168">
        <v>151737</v>
      </c>
      <c r="V81" s="168">
        <v>22912</v>
      </c>
      <c r="W81" s="168">
        <v>56738</v>
      </c>
      <c r="X81" s="168">
        <v>151906</v>
      </c>
      <c r="Y81" s="168">
        <v>773696</v>
      </c>
      <c r="Z81" s="168">
        <v>121071</v>
      </c>
      <c r="AA81" s="168">
        <v>30679165</v>
      </c>
      <c r="AB81" s="168" t="s">
        <v>129</v>
      </c>
      <c r="AC81" s="168">
        <v>-153301</v>
      </c>
      <c r="AD81" s="194">
        <v>30525864</v>
      </c>
    </row>
    <row r="82" spans="1:30" ht="17.25" customHeight="1" x14ac:dyDescent="0.45">
      <c r="A82" s="64" t="s">
        <v>176</v>
      </c>
      <c r="B82" s="168">
        <v>-6277865</v>
      </c>
      <c r="C82" s="168">
        <v>-6277865</v>
      </c>
      <c r="D82" s="168" t="s">
        <v>129</v>
      </c>
      <c r="E82" s="168">
        <v>-6277865</v>
      </c>
      <c r="F82" s="168">
        <v>184325</v>
      </c>
      <c r="G82" s="168">
        <v>5004</v>
      </c>
      <c r="H82" s="168">
        <v>124705</v>
      </c>
      <c r="I82" s="168">
        <v>-1362799</v>
      </c>
      <c r="J82" s="168">
        <v>-533657</v>
      </c>
      <c r="K82" s="168">
        <v>-295116</v>
      </c>
      <c r="L82" s="168">
        <v>-6200601</v>
      </c>
      <c r="M82" s="168">
        <v>-14356004</v>
      </c>
      <c r="N82" s="168" t="s">
        <v>129</v>
      </c>
      <c r="O82" s="168" t="s">
        <v>129</v>
      </c>
      <c r="P82" s="168">
        <v>-14356004</v>
      </c>
      <c r="Q82" s="168">
        <v>-299</v>
      </c>
      <c r="R82" s="168">
        <v>-71072</v>
      </c>
      <c r="S82" s="168">
        <v>49</v>
      </c>
      <c r="T82" s="168">
        <v>-52061</v>
      </c>
      <c r="U82" s="168">
        <v>-303270</v>
      </c>
      <c r="V82" s="168">
        <v>-15301</v>
      </c>
      <c r="W82" s="168">
        <v>31684</v>
      </c>
      <c r="X82" s="168">
        <v>4592</v>
      </c>
      <c r="Y82" s="168">
        <v>58834</v>
      </c>
      <c r="Z82" s="168">
        <v>-18246</v>
      </c>
      <c r="AA82" s="168">
        <v>-14721095</v>
      </c>
      <c r="AB82" s="168" t="s">
        <v>129</v>
      </c>
      <c r="AC82" s="168">
        <v>13500</v>
      </c>
      <c r="AD82" s="194">
        <v>-14707595</v>
      </c>
    </row>
    <row r="83" spans="1:30" ht="17.25" customHeight="1" x14ac:dyDescent="0.45">
      <c r="A83" s="64" t="s">
        <v>301</v>
      </c>
      <c r="B83" s="168" t="s">
        <v>129</v>
      </c>
      <c r="C83" s="168" t="s">
        <v>129</v>
      </c>
      <c r="D83" s="168" t="s">
        <v>129</v>
      </c>
      <c r="E83" s="168" t="s">
        <v>129</v>
      </c>
      <c r="F83" s="168" t="s">
        <v>129</v>
      </c>
      <c r="G83" s="168" t="s">
        <v>129</v>
      </c>
      <c r="H83" s="168" t="s">
        <v>129</v>
      </c>
      <c r="I83" s="168" t="s">
        <v>129</v>
      </c>
      <c r="J83" s="168" t="s">
        <v>129</v>
      </c>
      <c r="K83" s="168" t="s">
        <v>129</v>
      </c>
      <c r="L83" s="168" t="s">
        <v>129</v>
      </c>
      <c r="M83" s="168" t="s">
        <v>129</v>
      </c>
      <c r="N83" s="168" t="s">
        <v>129</v>
      </c>
      <c r="O83" s="168" t="s">
        <v>129</v>
      </c>
      <c r="P83" s="168" t="s">
        <v>129</v>
      </c>
      <c r="Q83" s="168" t="s">
        <v>129</v>
      </c>
      <c r="R83" s="168" t="s">
        <v>129</v>
      </c>
      <c r="S83" s="168" t="s">
        <v>129</v>
      </c>
      <c r="T83" s="168" t="s">
        <v>129</v>
      </c>
      <c r="U83" s="168" t="s">
        <v>129</v>
      </c>
      <c r="V83" s="168" t="s">
        <v>129</v>
      </c>
      <c r="W83" s="168" t="s">
        <v>129</v>
      </c>
      <c r="X83" s="168" t="s">
        <v>129</v>
      </c>
      <c r="Y83" s="168" t="s">
        <v>129</v>
      </c>
      <c r="Z83" s="168" t="s">
        <v>129</v>
      </c>
      <c r="AA83" s="168" t="s">
        <v>129</v>
      </c>
      <c r="AB83" s="168" t="s">
        <v>129</v>
      </c>
      <c r="AC83" s="168" t="s">
        <v>129</v>
      </c>
      <c r="AD83" s="194" t="s">
        <v>129</v>
      </c>
    </row>
    <row r="84" spans="1:30" ht="17.25" customHeight="1" x14ac:dyDescent="0.45">
      <c r="A84" s="64" t="s">
        <v>201</v>
      </c>
      <c r="B84" s="168">
        <v>8652076</v>
      </c>
      <c r="C84" s="168">
        <v>8652076</v>
      </c>
      <c r="D84" s="168" t="s">
        <v>129</v>
      </c>
      <c r="E84" s="168">
        <v>8652076</v>
      </c>
      <c r="F84" s="168">
        <v>900822</v>
      </c>
      <c r="G84" s="168">
        <v>6406</v>
      </c>
      <c r="H84" s="168">
        <v>489514</v>
      </c>
      <c r="I84" s="168">
        <v>2253478</v>
      </c>
      <c r="J84" s="168">
        <v>787862</v>
      </c>
      <c r="K84" s="168">
        <v>1845453</v>
      </c>
      <c r="L84" s="168">
        <v>455940</v>
      </c>
      <c r="M84" s="168">
        <v>15391551</v>
      </c>
      <c r="N84" s="168" t="s">
        <v>129</v>
      </c>
      <c r="O84" s="168">
        <v>-718170</v>
      </c>
      <c r="P84" s="168">
        <v>14673381</v>
      </c>
      <c r="Q84" s="168">
        <v>35893</v>
      </c>
      <c r="R84" s="168" t="s">
        <v>129</v>
      </c>
      <c r="S84" s="168">
        <v>7298</v>
      </c>
      <c r="T84" s="168">
        <v>205145</v>
      </c>
      <c r="U84" s="168">
        <v>-151533</v>
      </c>
      <c r="V84" s="168">
        <v>7610</v>
      </c>
      <c r="W84" s="168">
        <v>88423</v>
      </c>
      <c r="X84" s="168">
        <v>156498</v>
      </c>
      <c r="Y84" s="168">
        <v>832530</v>
      </c>
      <c r="Z84" s="168">
        <v>102825</v>
      </c>
      <c r="AA84" s="168">
        <v>15958070</v>
      </c>
      <c r="AB84" s="168" t="s">
        <v>129</v>
      </c>
      <c r="AC84" s="168">
        <v>-139801</v>
      </c>
      <c r="AD84" s="194">
        <v>15818269</v>
      </c>
    </row>
    <row r="85" spans="1:30" ht="17.25" customHeight="1" thickBot="1" x14ac:dyDescent="0.6">
      <c r="A85" s="65" t="s">
        <v>203</v>
      </c>
      <c r="B85" s="195">
        <v>15511479</v>
      </c>
      <c r="C85" s="195">
        <v>15511479</v>
      </c>
      <c r="D85" s="195" t="s">
        <v>129</v>
      </c>
      <c r="E85" s="195">
        <v>15511479</v>
      </c>
      <c r="F85" s="195">
        <v>903279</v>
      </c>
      <c r="G85" s="195">
        <v>6761</v>
      </c>
      <c r="H85" s="195">
        <v>491210</v>
      </c>
      <c r="I85" s="195">
        <v>3851249</v>
      </c>
      <c r="J85" s="195">
        <v>1772161</v>
      </c>
      <c r="K85" s="195">
        <v>2812108</v>
      </c>
      <c r="L85" s="195">
        <v>6844520</v>
      </c>
      <c r="M85" s="195">
        <v>32192766</v>
      </c>
      <c r="N85" s="195" t="s">
        <v>129</v>
      </c>
      <c r="O85" s="195">
        <v>-718170</v>
      </c>
      <c r="P85" s="195">
        <v>31474596</v>
      </c>
      <c r="Q85" s="195">
        <v>36704</v>
      </c>
      <c r="R85" s="195">
        <v>71072</v>
      </c>
      <c r="S85" s="195">
        <v>7320</v>
      </c>
      <c r="T85" s="195">
        <v>261609</v>
      </c>
      <c r="U85" s="195">
        <v>160393</v>
      </c>
      <c r="V85" s="195">
        <v>23853</v>
      </c>
      <c r="W85" s="195">
        <v>88452</v>
      </c>
      <c r="X85" s="195">
        <v>157031</v>
      </c>
      <c r="Y85" s="195">
        <v>1139341</v>
      </c>
      <c r="Z85" s="195">
        <v>213156</v>
      </c>
      <c r="AA85" s="195">
        <v>33633526</v>
      </c>
      <c r="AB85" s="195" t="s">
        <v>129</v>
      </c>
      <c r="AC85" s="195">
        <v>-153301</v>
      </c>
      <c r="AD85" s="196">
        <v>33480225</v>
      </c>
    </row>
  </sheetData>
  <phoneticPr fontId="2"/>
  <pageMargins left="0.78740157480314965" right="0.39370078740157483" top="0.59055118110236227" bottom="0.39370078740157483" header="0.19685039370078741" footer="0.19685039370078741"/>
  <pageSetup paperSize="9" scale="38" orientation="landscape" r:id="rId1"/>
  <colBreaks count="1" manualBreakCount="1">
    <brk id="16"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D39"/>
  <sheetViews>
    <sheetView topLeftCell="Z31" workbookViewId="0">
      <selection activeCell="B3" sqref="B3:AD37"/>
    </sheetView>
  </sheetViews>
  <sheetFormatPr defaultColWidth="8.86328125" defaultRowHeight="11" x14ac:dyDescent="0.45"/>
  <cols>
    <col min="1" max="1" width="44.86328125" style="61" customWidth="1"/>
    <col min="2" max="12" width="19.6328125" style="61" customWidth="1"/>
    <col min="13" max="29" width="16.7265625" style="61" customWidth="1"/>
    <col min="30" max="30" width="19.6328125" style="61" customWidth="1"/>
    <col min="31" max="16384" width="8.86328125" style="61"/>
  </cols>
  <sheetData>
    <row r="1" spans="1:30" ht="22" thickBot="1" x14ac:dyDescent="0.6">
      <c r="A1" s="60" t="s">
        <v>343</v>
      </c>
      <c r="B1" s="35"/>
      <c r="D1" s="35"/>
      <c r="F1" s="35"/>
      <c r="P1" s="62" t="s">
        <v>682</v>
      </c>
      <c r="AD1" s="62" t="s">
        <v>682</v>
      </c>
    </row>
    <row r="2" spans="1:30" ht="20.149999999999999" customHeight="1" thickBot="1" x14ac:dyDescent="0.6">
      <c r="A2" s="56" t="s">
        <v>374</v>
      </c>
      <c r="B2" s="50" t="s">
        <v>114</v>
      </c>
      <c r="C2" s="51" t="s">
        <v>344</v>
      </c>
      <c r="D2" s="51" t="s">
        <v>345</v>
      </c>
      <c r="E2" s="51" t="s">
        <v>346</v>
      </c>
      <c r="F2" s="51" t="s">
        <v>347</v>
      </c>
      <c r="G2" s="51" t="s">
        <v>348</v>
      </c>
      <c r="H2" s="51" t="s">
        <v>349</v>
      </c>
      <c r="I2" s="51" t="s">
        <v>350</v>
      </c>
      <c r="J2" s="51" t="s">
        <v>351</v>
      </c>
      <c r="K2" s="51" t="s">
        <v>352</v>
      </c>
      <c r="L2" s="51" t="s">
        <v>353</v>
      </c>
      <c r="M2" s="51" t="s">
        <v>354</v>
      </c>
      <c r="N2" s="51" t="s">
        <v>355</v>
      </c>
      <c r="O2" s="51" t="s">
        <v>356</v>
      </c>
      <c r="P2" s="51" t="s">
        <v>357</v>
      </c>
      <c r="Q2" s="51" t="s">
        <v>358</v>
      </c>
      <c r="R2" s="51" t="s">
        <v>359</v>
      </c>
      <c r="S2" s="51" t="s">
        <v>360</v>
      </c>
      <c r="T2" s="51" t="s">
        <v>361</v>
      </c>
      <c r="U2" s="51" t="s">
        <v>362</v>
      </c>
      <c r="V2" s="51" t="s">
        <v>363</v>
      </c>
      <c r="W2" s="51" t="s">
        <v>364</v>
      </c>
      <c r="X2" s="51" t="s">
        <v>365</v>
      </c>
      <c r="Y2" s="51" t="s">
        <v>366</v>
      </c>
      <c r="Z2" s="51" t="s">
        <v>603</v>
      </c>
      <c r="AA2" s="51" t="s">
        <v>367</v>
      </c>
      <c r="AB2" s="51" t="s">
        <v>368</v>
      </c>
      <c r="AC2" s="51" t="s">
        <v>369</v>
      </c>
      <c r="AD2" s="52" t="s">
        <v>370</v>
      </c>
    </row>
    <row r="3" spans="1:30" ht="18" customHeight="1" x14ac:dyDescent="0.45">
      <c r="A3" s="63" t="s">
        <v>204</v>
      </c>
      <c r="B3" s="192">
        <v>6497969</v>
      </c>
      <c r="C3" s="192">
        <v>6497969</v>
      </c>
      <c r="D3" s="192" t="s">
        <v>129</v>
      </c>
      <c r="E3" s="192">
        <v>6497969</v>
      </c>
      <c r="F3" s="192">
        <v>1783203</v>
      </c>
      <c r="G3" s="192">
        <v>182557</v>
      </c>
      <c r="H3" s="192">
        <v>1805852</v>
      </c>
      <c r="I3" s="192">
        <v>237123</v>
      </c>
      <c r="J3" s="192">
        <v>1055484</v>
      </c>
      <c r="K3" s="192">
        <v>254899</v>
      </c>
      <c r="L3" s="192">
        <v>308516</v>
      </c>
      <c r="M3" s="192">
        <v>12125603</v>
      </c>
      <c r="N3" s="192" t="s">
        <v>129</v>
      </c>
      <c r="O3" s="192">
        <v>-989217</v>
      </c>
      <c r="P3" s="192">
        <v>11136387</v>
      </c>
      <c r="Q3" s="192">
        <v>22761</v>
      </c>
      <c r="R3" s="192" t="s">
        <v>129</v>
      </c>
      <c r="S3" s="192">
        <v>1229</v>
      </c>
      <c r="T3" s="192">
        <v>138992</v>
      </c>
      <c r="U3" s="192">
        <v>253544</v>
      </c>
      <c r="V3" s="192">
        <v>24775</v>
      </c>
      <c r="W3" s="192">
        <v>2223814</v>
      </c>
      <c r="X3" s="192">
        <v>31285</v>
      </c>
      <c r="Y3" s="192">
        <v>96011</v>
      </c>
      <c r="Z3" s="192">
        <v>354146</v>
      </c>
      <c r="AA3" s="192">
        <v>14282945</v>
      </c>
      <c r="AB3" s="192" t="s">
        <v>129</v>
      </c>
      <c r="AC3" s="192">
        <v>-841219</v>
      </c>
      <c r="AD3" s="193">
        <v>13441726</v>
      </c>
    </row>
    <row r="4" spans="1:30" ht="18" customHeight="1" x14ac:dyDescent="0.45">
      <c r="A4" s="64" t="s">
        <v>205</v>
      </c>
      <c r="B4" s="168">
        <v>2677116</v>
      </c>
      <c r="C4" s="168">
        <v>2677116</v>
      </c>
      <c r="D4" s="168" t="s">
        <v>129</v>
      </c>
      <c r="E4" s="168">
        <v>2677116</v>
      </c>
      <c r="F4" s="168">
        <v>98801</v>
      </c>
      <c r="G4" s="168">
        <v>6573</v>
      </c>
      <c r="H4" s="168">
        <v>132039</v>
      </c>
      <c r="I4" s="168">
        <v>229443</v>
      </c>
      <c r="J4" s="168">
        <v>1055425</v>
      </c>
      <c r="K4" s="168">
        <v>254759</v>
      </c>
      <c r="L4" s="168">
        <v>252367</v>
      </c>
      <c r="M4" s="168">
        <v>4706523</v>
      </c>
      <c r="N4" s="168" t="s">
        <v>129</v>
      </c>
      <c r="O4" s="168" t="s">
        <v>129</v>
      </c>
      <c r="P4" s="168">
        <v>4706523</v>
      </c>
      <c r="Q4" s="168">
        <v>12512</v>
      </c>
      <c r="R4" s="168" t="s">
        <v>129</v>
      </c>
      <c r="S4" s="168">
        <v>430</v>
      </c>
      <c r="T4" s="168">
        <v>138806</v>
      </c>
      <c r="U4" s="168">
        <v>252773</v>
      </c>
      <c r="V4" s="168">
        <v>23558</v>
      </c>
      <c r="W4" s="168">
        <v>76025</v>
      </c>
      <c r="X4" s="168">
        <v>22353</v>
      </c>
      <c r="Y4" s="168">
        <v>96011</v>
      </c>
      <c r="Z4" s="168">
        <v>354012</v>
      </c>
      <c r="AA4" s="168">
        <v>5683002</v>
      </c>
      <c r="AB4" s="168" t="s">
        <v>129</v>
      </c>
      <c r="AC4" s="168">
        <v>-22784</v>
      </c>
      <c r="AD4" s="194">
        <v>5660218</v>
      </c>
    </row>
    <row r="5" spans="1:30" ht="18" customHeight="1" x14ac:dyDescent="0.45">
      <c r="A5" s="64" t="s">
        <v>206</v>
      </c>
      <c r="B5" s="168">
        <v>901515</v>
      </c>
      <c r="C5" s="168">
        <v>901515</v>
      </c>
      <c r="D5" s="168" t="s">
        <v>129</v>
      </c>
      <c r="E5" s="168">
        <v>901515</v>
      </c>
      <c r="F5" s="168">
        <v>40979</v>
      </c>
      <c r="G5" s="168">
        <v>4175</v>
      </c>
      <c r="H5" s="168">
        <v>21968</v>
      </c>
      <c r="I5" s="168">
        <v>11979</v>
      </c>
      <c r="J5" s="168">
        <v>625263</v>
      </c>
      <c r="K5" s="168">
        <v>26252</v>
      </c>
      <c r="L5" s="168">
        <v>9917</v>
      </c>
      <c r="M5" s="168">
        <v>1642048</v>
      </c>
      <c r="N5" s="168" t="s">
        <v>129</v>
      </c>
      <c r="O5" s="168" t="s">
        <v>129</v>
      </c>
      <c r="P5" s="168">
        <v>1642048</v>
      </c>
      <c r="Q5" s="168">
        <v>9485</v>
      </c>
      <c r="R5" s="168" t="s">
        <v>129</v>
      </c>
      <c r="S5" s="168">
        <v>116</v>
      </c>
      <c r="T5" s="168">
        <v>6255</v>
      </c>
      <c r="U5" s="168">
        <v>201881</v>
      </c>
      <c r="V5" s="168">
        <v>18337</v>
      </c>
      <c r="W5" s="168">
        <v>332</v>
      </c>
      <c r="X5" s="168">
        <v>10043</v>
      </c>
      <c r="Y5" s="168">
        <v>9313</v>
      </c>
      <c r="Z5" s="168">
        <v>153744</v>
      </c>
      <c r="AA5" s="168">
        <v>2051553</v>
      </c>
      <c r="AB5" s="168" t="s">
        <v>129</v>
      </c>
      <c r="AC5" s="168" t="s">
        <v>129</v>
      </c>
      <c r="AD5" s="194">
        <v>2051553</v>
      </c>
    </row>
    <row r="6" spans="1:30" ht="18" customHeight="1" x14ac:dyDescent="0.45">
      <c r="A6" s="64" t="s">
        <v>207</v>
      </c>
      <c r="B6" s="168">
        <v>599133</v>
      </c>
      <c r="C6" s="168">
        <v>599133</v>
      </c>
      <c r="D6" s="168" t="s">
        <v>129</v>
      </c>
      <c r="E6" s="168">
        <v>599133</v>
      </c>
      <c r="F6" s="168">
        <v>36452</v>
      </c>
      <c r="G6" s="168">
        <v>3819</v>
      </c>
      <c r="H6" s="168">
        <v>18225</v>
      </c>
      <c r="I6" s="168">
        <v>11979</v>
      </c>
      <c r="J6" s="168">
        <v>442235</v>
      </c>
      <c r="K6" s="168">
        <v>20561</v>
      </c>
      <c r="L6" s="168">
        <v>7249</v>
      </c>
      <c r="M6" s="168">
        <v>1139653</v>
      </c>
      <c r="N6" s="168" t="s">
        <v>129</v>
      </c>
      <c r="O6" s="168" t="s">
        <v>129</v>
      </c>
      <c r="P6" s="168">
        <v>1139653</v>
      </c>
      <c r="Q6" s="168">
        <v>890</v>
      </c>
      <c r="R6" s="168" t="s">
        <v>129</v>
      </c>
      <c r="S6" s="168">
        <v>115</v>
      </c>
      <c r="T6" s="168">
        <v>5742</v>
      </c>
      <c r="U6" s="168">
        <v>177076</v>
      </c>
      <c r="V6" s="168">
        <v>14691</v>
      </c>
      <c r="W6" s="168">
        <v>270</v>
      </c>
      <c r="X6" s="168">
        <v>6884</v>
      </c>
      <c r="Y6" s="168">
        <v>6725</v>
      </c>
      <c r="Z6" s="168">
        <v>153744</v>
      </c>
      <c r="AA6" s="168">
        <v>1505789</v>
      </c>
      <c r="AB6" s="168" t="s">
        <v>129</v>
      </c>
      <c r="AC6" s="168" t="s">
        <v>129</v>
      </c>
      <c r="AD6" s="194">
        <v>1505789</v>
      </c>
    </row>
    <row r="7" spans="1:30" ht="18" customHeight="1" x14ac:dyDescent="0.45">
      <c r="A7" s="64" t="s">
        <v>208</v>
      </c>
      <c r="B7" s="168">
        <v>50981</v>
      </c>
      <c r="C7" s="168">
        <v>50981</v>
      </c>
      <c r="D7" s="168" t="s">
        <v>129</v>
      </c>
      <c r="E7" s="168">
        <v>50981</v>
      </c>
      <c r="F7" s="168">
        <v>2457</v>
      </c>
      <c r="G7" s="168">
        <v>355</v>
      </c>
      <c r="H7" s="168">
        <v>1695</v>
      </c>
      <c r="I7" s="168" t="s">
        <v>129</v>
      </c>
      <c r="J7" s="168">
        <v>42371</v>
      </c>
      <c r="K7" s="168">
        <v>1919</v>
      </c>
      <c r="L7" s="168">
        <v>726</v>
      </c>
      <c r="M7" s="168">
        <v>100505</v>
      </c>
      <c r="N7" s="168" t="s">
        <v>129</v>
      </c>
      <c r="O7" s="168" t="s">
        <v>129</v>
      </c>
      <c r="P7" s="168">
        <v>100505</v>
      </c>
      <c r="Q7" s="168">
        <v>61</v>
      </c>
      <c r="R7" s="168" t="s">
        <v>129</v>
      </c>
      <c r="S7" s="168" t="s">
        <v>129</v>
      </c>
      <c r="T7" s="168">
        <v>184</v>
      </c>
      <c r="U7" s="168">
        <v>13710</v>
      </c>
      <c r="V7" s="168">
        <v>2073</v>
      </c>
      <c r="W7" s="168">
        <v>16</v>
      </c>
      <c r="X7" s="168">
        <v>533</v>
      </c>
      <c r="Y7" s="168">
        <v>2106</v>
      </c>
      <c r="Z7" s="168" t="s">
        <v>129</v>
      </c>
      <c r="AA7" s="168">
        <v>119186</v>
      </c>
      <c r="AB7" s="168" t="s">
        <v>129</v>
      </c>
      <c r="AC7" s="168" t="s">
        <v>129</v>
      </c>
      <c r="AD7" s="194">
        <v>119186</v>
      </c>
    </row>
    <row r="8" spans="1:30" ht="18" customHeight="1" x14ac:dyDescent="0.45">
      <c r="A8" s="64" t="s">
        <v>209</v>
      </c>
      <c r="B8" s="168">
        <v>-18743</v>
      </c>
      <c r="C8" s="168">
        <v>-18743</v>
      </c>
      <c r="D8" s="168" t="s">
        <v>129</v>
      </c>
      <c r="E8" s="168">
        <v>-18743</v>
      </c>
      <c r="F8" s="168" t="s">
        <v>129</v>
      </c>
      <c r="G8" s="168" t="s">
        <v>129</v>
      </c>
      <c r="H8" s="168" t="s">
        <v>129</v>
      </c>
      <c r="I8" s="168" t="s">
        <v>129</v>
      </c>
      <c r="J8" s="168" t="s">
        <v>129</v>
      </c>
      <c r="K8" s="168" t="s">
        <v>129</v>
      </c>
      <c r="L8" s="168" t="s">
        <v>129</v>
      </c>
      <c r="M8" s="168">
        <v>-18743</v>
      </c>
      <c r="N8" s="168" t="s">
        <v>129</v>
      </c>
      <c r="O8" s="168" t="s">
        <v>129</v>
      </c>
      <c r="P8" s="168">
        <v>-18743</v>
      </c>
      <c r="Q8" s="168">
        <v>84</v>
      </c>
      <c r="R8" s="168" t="s">
        <v>129</v>
      </c>
      <c r="S8" s="168" t="s">
        <v>129</v>
      </c>
      <c r="T8" s="168" t="s">
        <v>129</v>
      </c>
      <c r="U8" s="168">
        <v>11061</v>
      </c>
      <c r="V8" s="168">
        <v>336</v>
      </c>
      <c r="W8" s="168" t="s">
        <v>129</v>
      </c>
      <c r="X8" s="168" t="s">
        <v>129</v>
      </c>
      <c r="Y8" s="168">
        <v>417</v>
      </c>
      <c r="Z8" s="168" t="s">
        <v>129</v>
      </c>
      <c r="AA8" s="168">
        <v>-6845</v>
      </c>
      <c r="AB8" s="168" t="s">
        <v>129</v>
      </c>
      <c r="AC8" s="168" t="s">
        <v>129</v>
      </c>
      <c r="AD8" s="194">
        <v>-6845</v>
      </c>
    </row>
    <row r="9" spans="1:30" ht="18" customHeight="1" x14ac:dyDescent="0.45">
      <c r="A9" s="64" t="s">
        <v>169</v>
      </c>
      <c r="B9" s="168">
        <v>270145</v>
      </c>
      <c r="C9" s="168">
        <v>270145</v>
      </c>
      <c r="D9" s="168" t="s">
        <v>129</v>
      </c>
      <c r="E9" s="168">
        <v>270145</v>
      </c>
      <c r="F9" s="168">
        <v>2070</v>
      </c>
      <c r="G9" s="168" t="s">
        <v>129</v>
      </c>
      <c r="H9" s="168">
        <v>2048</v>
      </c>
      <c r="I9" s="168" t="s">
        <v>129</v>
      </c>
      <c r="J9" s="168">
        <v>140658</v>
      </c>
      <c r="K9" s="168">
        <v>3771</v>
      </c>
      <c r="L9" s="168">
        <v>1942</v>
      </c>
      <c r="M9" s="168">
        <v>420634</v>
      </c>
      <c r="N9" s="168" t="s">
        <v>129</v>
      </c>
      <c r="O9" s="168" t="s">
        <v>129</v>
      </c>
      <c r="P9" s="168">
        <v>420634</v>
      </c>
      <c r="Q9" s="168">
        <v>8451</v>
      </c>
      <c r="R9" s="168" t="s">
        <v>129</v>
      </c>
      <c r="S9" s="168">
        <v>0</v>
      </c>
      <c r="T9" s="168">
        <v>329</v>
      </c>
      <c r="U9" s="168">
        <v>34</v>
      </c>
      <c r="V9" s="168">
        <v>1237</v>
      </c>
      <c r="W9" s="168">
        <v>46</v>
      </c>
      <c r="X9" s="168">
        <v>2626</v>
      </c>
      <c r="Y9" s="168">
        <v>66</v>
      </c>
      <c r="Z9" s="168" t="s">
        <v>129</v>
      </c>
      <c r="AA9" s="168">
        <v>433423</v>
      </c>
      <c r="AB9" s="168" t="s">
        <v>129</v>
      </c>
      <c r="AC9" s="168" t="s">
        <v>129</v>
      </c>
      <c r="AD9" s="194">
        <v>433423</v>
      </c>
    </row>
    <row r="10" spans="1:30" ht="18" customHeight="1" x14ac:dyDescent="0.45">
      <c r="A10" s="64" t="s">
        <v>210</v>
      </c>
      <c r="B10" s="168">
        <v>1680578</v>
      </c>
      <c r="C10" s="168">
        <v>1680578</v>
      </c>
      <c r="D10" s="168" t="s">
        <v>129</v>
      </c>
      <c r="E10" s="168">
        <v>1680578</v>
      </c>
      <c r="F10" s="168">
        <v>36714</v>
      </c>
      <c r="G10" s="168">
        <v>2025</v>
      </c>
      <c r="H10" s="168">
        <v>39926</v>
      </c>
      <c r="I10" s="168">
        <v>182316</v>
      </c>
      <c r="J10" s="168">
        <v>378173</v>
      </c>
      <c r="K10" s="168">
        <v>223509</v>
      </c>
      <c r="L10" s="168">
        <v>198050</v>
      </c>
      <c r="M10" s="168">
        <v>2741290</v>
      </c>
      <c r="N10" s="168" t="s">
        <v>129</v>
      </c>
      <c r="O10" s="168" t="s">
        <v>129</v>
      </c>
      <c r="P10" s="168">
        <v>2741290</v>
      </c>
      <c r="Q10" s="168">
        <v>3026</v>
      </c>
      <c r="R10" s="168" t="s">
        <v>129</v>
      </c>
      <c r="S10" s="168">
        <v>314</v>
      </c>
      <c r="T10" s="168">
        <v>132248</v>
      </c>
      <c r="U10" s="168">
        <v>50502</v>
      </c>
      <c r="V10" s="168">
        <v>5166</v>
      </c>
      <c r="W10" s="168">
        <v>22048</v>
      </c>
      <c r="X10" s="168">
        <v>12307</v>
      </c>
      <c r="Y10" s="168">
        <v>84958</v>
      </c>
      <c r="Z10" s="168">
        <v>198690</v>
      </c>
      <c r="AA10" s="168">
        <v>3250549</v>
      </c>
      <c r="AB10" s="168" t="s">
        <v>129</v>
      </c>
      <c r="AC10" s="168">
        <v>-8758</v>
      </c>
      <c r="AD10" s="194">
        <v>3241791</v>
      </c>
    </row>
    <row r="11" spans="1:30" ht="18" customHeight="1" x14ac:dyDescent="0.45">
      <c r="A11" s="64" t="s">
        <v>211</v>
      </c>
      <c r="B11" s="168">
        <v>971962</v>
      </c>
      <c r="C11" s="168">
        <v>971962</v>
      </c>
      <c r="D11" s="168" t="s">
        <v>129</v>
      </c>
      <c r="E11" s="168">
        <v>971962</v>
      </c>
      <c r="F11" s="168">
        <v>36714</v>
      </c>
      <c r="G11" s="168">
        <v>2025</v>
      </c>
      <c r="H11" s="168">
        <v>39926</v>
      </c>
      <c r="I11" s="168">
        <v>23035</v>
      </c>
      <c r="J11" s="168">
        <v>268014</v>
      </c>
      <c r="K11" s="168">
        <v>125056</v>
      </c>
      <c r="L11" s="168">
        <v>6704</v>
      </c>
      <c r="M11" s="168">
        <v>1473436</v>
      </c>
      <c r="N11" s="168" t="s">
        <v>129</v>
      </c>
      <c r="O11" s="168" t="s">
        <v>129</v>
      </c>
      <c r="P11" s="168">
        <v>1473436</v>
      </c>
      <c r="Q11" s="168">
        <v>3026</v>
      </c>
      <c r="R11" s="168" t="s">
        <v>129</v>
      </c>
      <c r="S11" s="168">
        <v>314</v>
      </c>
      <c r="T11" s="168">
        <v>88022</v>
      </c>
      <c r="U11" s="168">
        <v>22602</v>
      </c>
      <c r="V11" s="168">
        <v>3189</v>
      </c>
      <c r="W11" s="168">
        <v>22048</v>
      </c>
      <c r="X11" s="168">
        <v>4773</v>
      </c>
      <c r="Y11" s="168">
        <v>31545</v>
      </c>
      <c r="Z11" s="168">
        <v>174156</v>
      </c>
      <c r="AA11" s="168">
        <v>1823112</v>
      </c>
      <c r="AB11" s="168" t="s">
        <v>129</v>
      </c>
      <c r="AC11" s="168">
        <v>-8758</v>
      </c>
      <c r="AD11" s="194">
        <v>1814353</v>
      </c>
    </row>
    <row r="12" spans="1:30" ht="18" customHeight="1" x14ac:dyDescent="0.45">
      <c r="A12" s="64" t="s">
        <v>212</v>
      </c>
      <c r="B12" s="168">
        <v>173991</v>
      </c>
      <c r="C12" s="168">
        <v>173991</v>
      </c>
      <c r="D12" s="168" t="s">
        <v>129</v>
      </c>
      <c r="E12" s="168">
        <v>173991</v>
      </c>
      <c r="F12" s="168" t="s">
        <v>129</v>
      </c>
      <c r="G12" s="168" t="s">
        <v>129</v>
      </c>
      <c r="H12" s="168" t="s">
        <v>129</v>
      </c>
      <c r="I12" s="168">
        <v>36005</v>
      </c>
      <c r="J12" s="168">
        <v>8984</v>
      </c>
      <c r="K12" s="168">
        <v>382</v>
      </c>
      <c r="L12" s="168">
        <v>8504</v>
      </c>
      <c r="M12" s="168">
        <v>227866</v>
      </c>
      <c r="N12" s="168" t="s">
        <v>129</v>
      </c>
      <c r="O12" s="168" t="s">
        <v>129</v>
      </c>
      <c r="P12" s="168">
        <v>227866</v>
      </c>
      <c r="Q12" s="168" t="s">
        <v>129</v>
      </c>
      <c r="R12" s="168" t="s">
        <v>129</v>
      </c>
      <c r="S12" s="168" t="s">
        <v>129</v>
      </c>
      <c r="T12" s="168">
        <v>319</v>
      </c>
      <c r="U12" s="168">
        <v>234</v>
      </c>
      <c r="V12" s="168">
        <v>456</v>
      </c>
      <c r="W12" s="168" t="s">
        <v>129</v>
      </c>
      <c r="X12" s="168">
        <v>1746</v>
      </c>
      <c r="Y12" s="168">
        <v>8084</v>
      </c>
      <c r="Z12" s="168" t="s">
        <v>129</v>
      </c>
      <c r="AA12" s="168">
        <v>238705</v>
      </c>
      <c r="AB12" s="168" t="s">
        <v>129</v>
      </c>
      <c r="AC12" s="168" t="s">
        <v>129</v>
      </c>
      <c r="AD12" s="194">
        <v>238705</v>
      </c>
    </row>
    <row r="13" spans="1:30" ht="18" customHeight="1" x14ac:dyDescent="0.45">
      <c r="A13" s="64" t="s">
        <v>213</v>
      </c>
      <c r="B13" s="168">
        <v>534625</v>
      </c>
      <c r="C13" s="168">
        <v>534625</v>
      </c>
      <c r="D13" s="168" t="s">
        <v>129</v>
      </c>
      <c r="E13" s="168">
        <v>534625</v>
      </c>
      <c r="F13" s="168" t="s">
        <v>129</v>
      </c>
      <c r="G13" s="168" t="s">
        <v>129</v>
      </c>
      <c r="H13" s="168" t="s">
        <v>129</v>
      </c>
      <c r="I13" s="168">
        <v>123276</v>
      </c>
      <c r="J13" s="168">
        <v>101175</v>
      </c>
      <c r="K13" s="168">
        <v>98070</v>
      </c>
      <c r="L13" s="168">
        <v>182841</v>
      </c>
      <c r="M13" s="168">
        <v>1039988</v>
      </c>
      <c r="N13" s="168" t="s">
        <v>129</v>
      </c>
      <c r="O13" s="168" t="s">
        <v>129</v>
      </c>
      <c r="P13" s="168">
        <v>1039988</v>
      </c>
      <c r="Q13" s="168" t="s">
        <v>129</v>
      </c>
      <c r="R13" s="168" t="s">
        <v>129</v>
      </c>
      <c r="S13" s="168" t="s">
        <v>129</v>
      </c>
      <c r="T13" s="168">
        <v>43907</v>
      </c>
      <c r="U13" s="168">
        <v>27572</v>
      </c>
      <c r="V13" s="168">
        <v>1521</v>
      </c>
      <c r="W13" s="168" t="s">
        <v>129</v>
      </c>
      <c r="X13" s="168">
        <v>5786</v>
      </c>
      <c r="Y13" s="168">
        <v>45329</v>
      </c>
      <c r="Z13" s="168">
        <v>24534</v>
      </c>
      <c r="AA13" s="168">
        <v>1188638</v>
      </c>
      <c r="AB13" s="168" t="s">
        <v>129</v>
      </c>
      <c r="AC13" s="168" t="s">
        <v>129</v>
      </c>
      <c r="AD13" s="194">
        <v>1188638</v>
      </c>
    </row>
    <row r="14" spans="1:30" ht="18" customHeight="1" x14ac:dyDescent="0.45">
      <c r="A14" s="64" t="s">
        <v>169</v>
      </c>
      <c r="B14" s="168" t="s">
        <v>129</v>
      </c>
      <c r="C14" s="168" t="s">
        <v>129</v>
      </c>
      <c r="D14" s="168" t="s">
        <v>129</v>
      </c>
      <c r="E14" s="168" t="s">
        <v>129</v>
      </c>
      <c r="F14" s="168" t="s">
        <v>129</v>
      </c>
      <c r="G14" s="168" t="s">
        <v>129</v>
      </c>
      <c r="H14" s="168" t="s">
        <v>129</v>
      </c>
      <c r="I14" s="168" t="s">
        <v>129</v>
      </c>
      <c r="J14" s="168" t="s">
        <v>129</v>
      </c>
      <c r="K14" s="168" t="s">
        <v>129</v>
      </c>
      <c r="L14" s="168" t="s">
        <v>129</v>
      </c>
      <c r="M14" s="168" t="s">
        <v>129</v>
      </c>
      <c r="N14" s="168" t="s">
        <v>129</v>
      </c>
      <c r="O14" s="168" t="s">
        <v>129</v>
      </c>
      <c r="P14" s="168" t="s">
        <v>129</v>
      </c>
      <c r="Q14" s="168" t="s">
        <v>129</v>
      </c>
      <c r="R14" s="168" t="s">
        <v>129</v>
      </c>
      <c r="S14" s="168" t="s">
        <v>129</v>
      </c>
      <c r="T14" s="168" t="s">
        <v>129</v>
      </c>
      <c r="U14" s="168">
        <v>94</v>
      </c>
      <c r="V14" s="168" t="s">
        <v>129</v>
      </c>
      <c r="W14" s="168" t="s">
        <v>129</v>
      </c>
      <c r="X14" s="168">
        <v>1</v>
      </c>
      <c r="Y14" s="168" t="s">
        <v>129</v>
      </c>
      <c r="Z14" s="168" t="s">
        <v>129</v>
      </c>
      <c r="AA14" s="168">
        <v>95</v>
      </c>
      <c r="AB14" s="168" t="s">
        <v>129</v>
      </c>
      <c r="AC14" s="168" t="s">
        <v>129</v>
      </c>
      <c r="AD14" s="194">
        <v>95</v>
      </c>
    </row>
    <row r="15" spans="1:30" ht="18" customHeight="1" x14ac:dyDescent="0.45">
      <c r="A15" s="64" t="s">
        <v>214</v>
      </c>
      <c r="B15" s="168">
        <v>95022</v>
      </c>
      <c r="C15" s="168">
        <v>95022</v>
      </c>
      <c r="D15" s="168" t="s">
        <v>129</v>
      </c>
      <c r="E15" s="168">
        <v>95022</v>
      </c>
      <c r="F15" s="168">
        <v>21109</v>
      </c>
      <c r="G15" s="168">
        <v>373</v>
      </c>
      <c r="H15" s="168">
        <v>70144</v>
      </c>
      <c r="I15" s="168">
        <v>35149</v>
      </c>
      <c r="J15" s="168">
        <v>51990</v>
      </c>
      <c r="K15" s="168">
        <v>4998</v>
      </c>
      <c r="L15" s="168">
        <v>44399</v>
      </c>
      <c r="M15" s="168">
        <v>323185</v>
      </c>
      <c r="N15" s="168" t="s">
        <v>129</v>
      </c>
      <c r="O15" s="168" t="s">
        <v>129</v>
      </c>
      <c r="P15" s="168">
        <v>323185</v>
      </c>
      <c r="Q15" s="168" t="s">
        <v>129</v>
      </c>
      <c r="R15" s="168" t="s">
        <v>129</v>
      </c>
      <c r="S15" s="168">
        <v>0</v>
      </c>
      <c r="T15" s="168">
        <v>303</v>
      </c>
      <c r="U15" s="168">
        <v>390</v>
      </c>
      <c r="V15" s="168">
        <v>55</v>
      </c>
      <c r="W15" s="168">
        <v>53645</v>
      </c>
      <c r="X15" s="168">
        <v>3</v>
      </c>
      <c r="Y15" s="168">
        <v>1740</v>
      </c>
      <c r="Z15" s="168">
        <v>1579</v>
      </c>
      <c r="AA15" s="168">
        <v>380900</v>
      </c>
      <c r="AB15" s="168" t="s">
        <v>129</v>
      </c>
      <c r="AC15" s="168">
        <v>-14026</v>
      </c>
      <c r="AD15" s="194">
        <v>366874</v>
      </c>
    </row>
    <row r="16" spans="1:30" ht="18" customHeight="1" x14ac:dyDescent="0.45">
      <c r="A16" s="64" t="s">
        <v>215</v>
      </c>
      <c r="B16" s="168">
        <v>13738</v>
      </c>
      <c r="C16" s="168">
        <v>13738</v>
      </c>
      <c r="D16" s="168" t="s">
        <v>129</v>
      </c>
      <c r="E16" s="168">
        <v>13738</v>
      </c>
      <c r="F16" s="168" t="s">
        <v>129</v>
      </c>
      <c r="G16" s="168" t="s">
        <v>129</v>
      </c>
      <c r="H16" s="168" t="s">
        <v>129</v>
      </c>
      <c r="I16" s="168">
        <v>34313</v>
      </c>
      <c r="J16" s="168">
        <v>15184</v>
      </c>
      <c r="K16" s="168">
        <v>2982</v>
      </c>
      <c r="L16" s="168">
        <v>43565</v>
      </c>
      <c r="M16" s="168">
        <v>109783</v>
      </c>
      <c r="N16" s="168" t="s">
        <v>129</v>
      </c>
      <c r="O16" s="168" t="s">
        <v>129</v>
      </c>
      <c r="P16" s="168">
        <v>109783</v>
      </c>
      <c r="Q16" s="168" t="s">
        <v>129</v>
      </c>
      <c r="R16" s="168" t="s">
        <v>129</v>
      </c>
      <c r="S16" s="168" t="s">
        <v>129</v>
      </c>
      <c r="T16" s="168">
        <v>125</v>
      </c>
      <c r="U16" s="168">
        <v>330</v>
      </c>
      <c r="V16" s="168" t="s">
        <v>129</v>
      </c>
      <c r="W16" s="168" t="s">
        <v>129</v>
      </c>
      <c r="X16" s="168" t="s">
        <v>129</v>
      </c>
      <c r="Y16" s="168">
        <v>1038</v>
      </c>
      <c r="Z16" s="168">
        <v>131</v>
      </c>
      <c r="AA16" s="168">
        <v>111407</v>
      </c>
      <c r="AB16" s="168" t="s">
        <v>129</v>
      </c>
      <c r="AC16" s="168" t="s">
        <v>129</v>
      </c>
      <c r="AD16" s="194">
        <v>111407</v>
      </c>
    </row>
    <row r="17" spans="1:30" ht="18" customHeight="1" x14ac:dyDescent="0.45">
      <c r="A17" s="64" t="s">
        <v>216</v>
      </c>
      <c r="B17" s="168">
        <v>7768</v>
      </c>
      <c r="C17" s="168">
        <v>7768</v>
      </c>
      <c r="D17" s="168" t="s">
        <v>129</v>
      </c>
      <c r="E17" s="168">
        <v>7768</v>
      </c>
      <c r="F17" s="168">
        <v>13141</v>
      </c>
      <c r="G17" s="168">
        <v>190</v>
      </c>
      <c r="H17" s="168">
        <v>1545</v>
      </c>
      <c r="I17" s="168">
        <v>448</v>
      </c>
      <c r="J17" s="168" t="s">
        <v>129</v>
      </c>
      <c r="K17" s="168" t="s">
        <v>129</v>
      </c>
      <c r="L17" s="168" t="s">
        <v>129</v>
      </c>
      <c r="M17" s="168">
        <v>23092</v>
      </c>
      <c r="N17" s="168" t="s">
        <v>129</v>
      </c>
      <c r="O17" s="168" t="s">
        <v>129</v>
      </c>
      <c r="P17" s="168">
        <v>23092</v>
      </c>
      <c r="Q17" s="168" t="s">
        <v>129</v>
      </c>
      <c r="R17" s="168" t="s">
        <v>129</v>
      </c>
      <c r="S17" s="168" t="s">
        <v>129</v>
      </c>
      <c r="T17" s="168" t="s">
        <v>129</v>
      </c>
      <c r="U17" s="168" t="s">
        <v>129</v>
      </c>
      <c r="V17" s="168" t="s">
        <v>129</v>
      </c>
      <c r="W17" s="168">
        <v>4</v>
      </c>
      <c r="X17" s="168" t="s">
        <v>129</v>
      </c>
      <c r="Y17" s="168" t="s">
        <v>129</v>
      </c>
      <c r="Z17" s="168">
        <v>19</v>
      </c>
      <c r="AA17" s="168">
        <v>23115</v>
      </c>
      <c r="AB17" s="168" t="s">
        <v>129</v>
      </c>
      <c r="AC17" s="168" t="s">
        <v>129</v>
      </c>
      <c r="AD17" s="194">
        <v>23115</v>
      </c>
    </row>
    <row r="18" spans="1:30" ht="18" customHeight="1" x14ac:dyDescent="0.45">
      <c r="A18" s="64" t="s">
        <v>169</v>
      </c>
      <c r="B18" s="168">
        <v>73516</v>
      </c>
      <c r="C18" s="168">
        <v>73516</v>
      </c>
      <c r="D18" s="168" t="s">
        <v>129</v>
      </c>
      <c r="E18" s="168">
        <v>73516</v>
      </c>
      <c r="F18" s="168">
        <v>7968</v>
      </c>
      <c r="G18" s="168">
        <v>184</v>
      </c>
      <c r="H18" s="168">
        <v>68600</v>
      </c>
      <c r="I18" s="168">
        <v>387</v>
      </c>
      <c r="J18" s="168">
        <v>36805</v>
      </c>
      <c r="K18" s="168">
        <v>2016</v>
      </c>
      <c r="L18" s="168">
        <v>835</v>
      </c>
      <c r="M18" s="168">
        <v>190310</v>
      </c>
      <c r="N18" s="168" t="s">
        <v>129</v>
      </c>
      <c r="O18" s="168" t="s">
        <v>129</v>
      </c>
      <c r="P18" s="168">
        <v>190310</v>
      </c>
      <c r="Q18" s="168" t="s">
        <v>129</v>
      </c>
      <c r="R18" s="168" t="s">
        <v>129</v>
      </c>
      <c r="S18" s="168">
        <v>0</v>
      </c>
      <c r="T18" s="168">
        <v>178</v>
      </c>
      <c r="U18" s="168">
        <v>60</v>
      </c>
      <c r="V18" s="168">
        <v>55</v>
      </c>
      <c r="W18" s="168">
        <v>53641</v>
      </c>
      <c r="X18" s="168">
        <v>3</v>
      </c>
      <c r="Y18" s="168">
        <v>702</v>
      </c>
      <c r="Z18" s="168">
        <v>1428</v>
      </c>
      <c r="AA18" s="168">
        <v>246378</v>
      </c>
      <c r="AB18" s="168" t="s">
        <v>129</v>
      </c>
      <c r="AC18" s="168">
        <v>-14026</v>
      </c>
      <c r="AD18" s="194">
        <v>232352</v>
      </c>
    </row>
    <row r="19" spans="1:30" ht="18" customHeight="1" x14ac:dyDescent="0.45">
      <c r="A19" s="64" t="s">
        <v>217</v>
      </c>
      <c r="B19" s="168">
        <v>3820853</v>
      </c>
      <c r="C19" s="168">
        <v>3820853</v>
      </c>
      <c r="D19" s="168" t="s">
        <v>129</v>
      </c>
      <c r="E19" s="168">
        <v>3820853</v>
      </c>
      <c r="F19" s="168">
        <v>1684402</v>
      </c>
      <c r="G19" s="168">
        <v>175985</v>
      </c>
      <c r="H19" s="168">
        <v>1673814</v>
      </c>
      <c r="I19" s="168">
        <v>7680</v>
      </c>
      <c r="J19" s="168">
        <v>59</v>
      </c>
      <c r="K19" s="168">
        <v>141</v>
      </c>
      <c r="L19" s="168">
        <v>56149</v>
      </c>
      <c r="M19" s="168">
        <v>7419081</v>
      </c>
      <c r="N19" s="168" t="s">
        <v>129</v>
      </c>
      <c r="O19" s="168">
        <v>-989217</v>
      </c>
      <c r="P19" s="168">
        <v>6429864</v>
      </c>
      <c r="Q19" s="168">
        <v>10249</v>
      </c>
      <c r="R19" s="168" t="s">
        <v>129</v>
      </c>
      <c r="S19" s="168">
        <v>799</v>
      </c>
      <c r="T19" s="168">
        <v>186</v>
      </c>
      <c r="U19" s="168">
        <v>771</v>
      </c>
      <c r="V19" s="168">
        <v>1218</v>
      </c>
      <c r="W19" s="168">
        <v>2147790</v>
      </c>
      <c r="X19" s="168">
        <v>8933</v>
      </c>
      <c r="Y19" s="168" t="s">
        <v>129</v>
      </c>
      <c r="Z19" s="168">
        <v>134</v>
      </c>
      <c r="AA19" s="168">
        <v>8599943</v>
      </c>
      <c r="AB19" s="168" t="s">
        <v>129</v>
      </c>
      <c r="AC19" s="168">
        <v>-818435</v>
      </c>
      <c r="AD19" s="194">
        <v>7781508</v>
      </c>
    </row>
    <row r="20" spans="1:30" ht="18" customHeight="1" x14ac:dyDescent="0.45">
      <c r="A20" s="64" t="s">
        <v>218</v>
      </c>
      <c r="B20" s="168">
        <v>1432184</v>
      </c>
      <c r="C20" s="168">
        <v>1432184</v>
      </c>
      <c r="D20" s="168" t="s">
        <v>129</v>
      </c>
      <c r="E20" s="168">
        <v>1432184</v>
      </c>
      <c r="F20" s="168">
        <v>1677851</v>
      </c>
      <c r="G20" s="168">
        <v>175985</v>
      </c>
      <c r="H20" s="168">
        <v>1673514</v>
      </c>
      <c r="I20" s="168">
        <v>5853</v>
      </c>
      <c r="J20" s="168" t="s">
        <v>129</v>
      </c>
      <c r="K20" s="168">
        <v>127</v>
      </c>
      <c r="L20" s="168">
        <v>56149</v>
      </c>
      <c r="M20" s="168">
        <v>5021662</v>
      </c>
      <c r="N20" s="168" t="s">
        <v>129</v>
      </c>
      <c r="O20" s="168">
        <v>-4463</v>
      </c>
      <c r="P20" s="168">
        <v>5017199</v>
      </c>
      <c r="Q20" s="168">
        <v>10249</v>
      </c>
      <c r="R20" s="168" t="s">
        <v>129</v>
      </c>
      <c r="S20" s="168">
        <v>799</v>
      </c>
      <c r="T20" s="168">
        <v>57</v>
      </c>
      <c r="U20" s="168">
        <v>629</v>
      </c>
      <c r="V20" s="168">
        <v>1163</v>
      </c>
      <c r="W20" s="168">
        <v>3840</v>
      </c>
      <c r="X20" s="168">
        <v>8856</v>
      </c>
      <c r="Y20" s="168" t="s">
        <v>129</v>
      </c>
      <c r="Z20" s="168" t="s">
        <v>129</v>
      </c>
      <c r="AA20" s="168">
        <v>5042792</v>
      </c>
      <c r="AB20" s="168" t="s">
        <v>129</v>
      </c>
      <c r="AC20" s="168">
        <v>-818435</v>
      </c>
      <c r="AD20" s="194">
        <v>4224357</v>
      </c>
    </row>
    <row r="21" spans="1:30" ht="18" customHeight="1" x14ac:dyDescent="0.45">
      <c r="A21" s="64" t="s">
        <v>219</v>
      </c>
      <c r="B21" s="168">
        <v>1169629</v>
      </c>
      <c r="C21" s="168">
        <v>1169629</v>
      </c>
      <c r="D21" s="168" t="s">
        <v>129</v>
      </c>
      <c r="E21" s="168">
        <v>1169629</v>
      </c>
      <c r="F21" s="168">
        <v>420</v>
      </c>
      <c r="G21" s="168" t="s">
        <v>129</v>
      </c>
      <c r="H21" s="168">
        <v>300</v>
      </c>
      <c r="I21" s="168" t="s">
        <v>129</v>
      </c>
      <c r="J21" s="168" t="s">
        <v>129</v>
      </c>
      <c r="K21" s="168" t="s">
        <v>129</v>
      </c>
      <c r="L21" s="168" t="s">
        <v>129</v>
      </c>
      <c r="M21" s="168">
        <v>1170349</v>
      </c>
      <c r="N21" s="168" t="s">
        <v>129</v>
      </c>
      <c r="O21" s="168" t="s">
        <v>129</v>
      </c>
      <c r="P21" s="168">
        <v>1170349</v>
      </c>
      <c r="Q21" s="168" t="s">
        <v>129</v>
      </c>
      <c r="R21" s="168" t="s">
        <v>129</v>
      </c>
      <c r="S21" s="168" t="s">
        <v>129</v>
      </c>
      <c r="T21" s="168" t="s">
        <v>129</v>
      </c>
      <c r="U21" s="168" t="s">
        <v>129</v>
      </c>
      <c r="V21" s="168">
        <v>51</v>
      </c>
      <c r="W21" s="168">
        <v>2143950</v>
      </c>
      <c r="X21" s="168">
        <v>76</v>
      </c>
      <c r="Y21" s="168" t="s">
        <v>129</v>
      </c>
      <c r="Z21" s="168" t="s">
        <v>129</v>
      </c>
      <c r="AA21" s="168">
        <v>3314426</v>
      </c>
      <c r="AB21" s="168" t="s">
        <v>129</v>
      </c>
      <c r="AC21" s="168" t="s">
        <v>129</v>
      </c>
      <c r="AD21" s="194">
        <v>3314426</v>
      </c>
    </row>
    <row r="22" spans="1:30" ht="18" customHeight="1" x14ac:dyDescent="0.45">
      <c r="A22" s="64" t="s">
        <v>220</v>
      </c>
      <c r="B22" s="168">
        <v>1218135</v>
      </c>
      <c r="C22" s="168">
        <v>1218135</v>
      </c>
      <c r="D22" s="168" t="s">
        <v>129</v>
      </c>
      <c r="E22" s="168">
        <v>1218135</v>
      </c>
      <c r="F22" s="168">
        <v>6131</v>
      </c>
      <c r="G22" s="168" t="s">
        <v>129</v>
      </c>
      <c r="H22" s="168" t="s">
        <v>129</v>
      </c>
      <c r="I22" s="168" t="s">
        <v>129</v>
      </c>
      <c r="J22" s="168" t="s">
        <v>129</v>
      </c>
      <c r="K22" s="168" t="s">
        <v>129</v>
      </c>
      <c r="L22" s="168" t="s">
        <v>129</v>
      </c>
      <c r="M22" s="168">
        <v>1224266</v>
      </c>
      <c r="N22" s="168" t="s">
        <v>129</v>
      </c>
      <c r="O22" s="168">
        <v>-1224266</v>
      </c>
      <c r="P22" s="168" t="s">
        <v>129</v>
      </c>
      <c r="Q22" s="168" t="s">
        <v>129</v>
      </c>
      <c r="R22" s="168" t="s">
        <v>129</v>
      </c>
      <c r="S22" s="168" t="s">
        <v>129</v>
      </c>
      <c r="T22" s="168" t="s">
        <v>129</v>
      </c>
      <c r="U22" s="168" t="s">
        <v>129</v>
      </c>
      <c r="V22" s="168" t="s">
        <v>129</v>
      </c>
      <c r="W22" s="168" t="s">
        <v>129</v>
      </c>
      <c r="X22" s="168" t="s">
        <v>129</v>
      </c>
      <c r="Y22" s="168" t="s">
        <v>129</v>
      </c>
      <c r="Z22" s="168" t="s">
        <v>129</v>
      </c>
      <c r="AA22" s="168" t="s">
        <v>129</v>
      </c>
      <c r="AB22" s="168" t="s">
        <v>129</v>
      </c>
      <c r="AC22" s="168" t="s">
        <v>129</v>
      </c>
      <c r="AD22" s="194" t="s">
        <v>129</v>
      </c>
    </row>
    <row r="23" spans="1:30" ht="18" customHeight="1" x14ac:dyDescent="0.45">
      <c r="A23" s="64" t="s">
        <v>181</v>
      </c>
      <c r="B23" s="168">
        <v>905</v>
      </c>
      <c r="C23" s="168">
        <v>905</v>
      </c>
      <c r="D23" s="168" t="s">
        <v>129</v>
      </c>
      <c r="E23" s="168">
        <v>905</v>
      </c>
      <c r="F23" s="168" t="s">
        <v>129</v>
      </c>
      <c r="G23" s="168" t="s">
        <v>129</v>
      </c>
      <c r="H23" s="168" t="s">
        <v>129</v>
      </c>
      <c r="I23" s="168">
        <v>1827</v>
      </c>
      <c r="J23" s="168">
        <v>59</v>
      </c>
      <c r="K23" s="168">
        <v>13</v>
      </c>
      <c r="L23" s="168" t="s">
        <v>129</v>
      </c>
      <c r="M23" s="168">
        <v>2804</v>
      </c>
      <c r="N23" s="168" t="s">
        <v>129</v>
      </c>
      <c r="O23" s="168">
        <v>239513</v>
      </c>
      <c r="P23" s="168">
        <v>242317</v>
      </c>
      <c r="Q23" s="168" t="s">
        <v>129</v>
      </c>
      <c r="R23" s="168" t="s">
        <v>129</v>
      </c>
      <c r="S23" s="168" t="s">
        <v>129</v>
      </c>
      <c r="T23" s="168">
        <v>129</v>
      </c>
      <c r="U23" s="168">
        <v>142</v>
      </c>
      <c r="V23" s="168">
        <v>3</v>
      </c>
      <c r="W23" s="168" t="s">
        <v>129</v>
      </c>
      <c r="X23" s="168" t="s">
        <v>129</v>
      </c>
      <c r="Y23" s="168" t="s">
        <v>129</v>
      </c>
      <c r="Z23" s="168">
        <v>134</v>
      </c>
      <c r="AA23" s="168">
        <v>242725</v>
      </c>
      <c r="AB23" s="168" t="s">
        <v>129</v>
      </c>
      <c r="AC23" s="168" t="s">
        <v>129</v>
      </c>
      <c r="AD23" s="194">
        <v>242725</v>
      </c>
    </row>
    <row r="24" spans="1:30" ht="18" customHeight="1" x14ac:dyDescent="0.45">
      <c r="A24" s="64" t="s">
        <v>221</v>
      </c>
      <c r="B24" s="168">
        <v>223952</v>
      </c>
      <c r="C24" s="168">
        <v>223952</v>
      </c>
      <c r="D24" s="168" t="s">
        <v>129</v>
      </c>
      <c r="E24" s="168">
        <v>223952</v>
      </c>
      <c r="F24" s="168">
        <v>13793</v>
      </c>
      <c r="G24" s="168">
        <v>323</v>
      </c>
      <c r="H24" s="168">
        <v>290</v>
      </c>
      <c r="I24" s="168">
        <v>32366</v>
      </c>
      <c r="J24" s="168">
        <v>781432</v>
      </c>
      <c r="K24" s="168">
        <v>267937</v>
      </c>
      <c r="L24" s="168">
        <v>90568</v>
      </c>
      <c r="M24" s="168">
        <v>1410661</v>
      </c>
      <c r="N24" s="168" t="s">
        <v>129</v>
      </c>
      <c r="O24" s="168" t="s">
        <v>129</v>
      </c>
      <c r="P24" s="168">
        <v>1410661</v>
      </c>
      <c r="Q24" s="168">
        <v>11479</v>
      </c>
      <c r="R24" s="168" t="s">
        <v>129</v>
      </c>
      <c r="S24" s="168">
        <v>1177</v>
      </c>
      <c r="T24" s="168">
        <v>20802</v>
      </c>
      <c r="U24" s="168">
        <v>1148</v>
      </c>
      <c r="V24" s="168">
        <v>243</v>
      </c>
      <c r="W24" s="168">
        <v>1468</v>
      </c>
      <c r="X24" s="168">
        <v>3452</v>
      </c>
      <c r="Y24" s="168">
        <v>112803</v>
      </c>
      <c r="Z24" s="168">
        <v>223422</v>
      </c>
      <c r="AA24" s="168">
        <v>1786655</v>
      </c>
      <c r="AB24" s="168" t="s">
        <v>129</v>
      </c>
      <c r="AC24" s="168">
        <v>-22762</v>
      </c>
      <c r="AD24" s="194">
        <v>1763893</v>
      </c>
    </row>
    <row r="25" spans="1:30" ht="18" customHeight="1" x14ac:dyDescent="0.45">
      <c r="A25" s="64" t="s">
        <v>222</v>
      </c>
      <c r="B25" s="168">
        <v>114772</v>
      </c>
      <c r="C25" s="168">
        <v>114772</v>
      </c>
      <c r="D25" s="168" t="s">
        <v>129</v>
      </c>
      <c r="E25" s="168">
        <v>114772</v>
      </c>
      <c r="F25" s="168">
        <v>174</v>
      </c>
      <c r="G25" s="168">
        <v>43</v>
      </c>
      <c r="H25" s="168">
        <v>38</v>
      </c>
      <c r="I25" s="168">
        <v>32215</v>
      </c>
      <c r="J25" s="168">
        <v>767320</v>
      </c>
      <c r="K25" s="168">
        <v>266647</v>
      </c>
      <c r="L25" s="168">
        <v>82966</v>
      </c>
      <c r="M25" s="168">
        <v>1264174</v>
      </c>
      <c r="N25" s="168" t="s">
        <v>129</v>
      </c>
      <c r="O25" s="168" t="s">
        <v>129</v>
      </c>
      <c r="P25" s="168">
        <v>1264174</v>
      </c>
      <c r="Q25" s="168">
        <v>1668</v>
      </c>
      <c r="R25" s="168" t="s">
        <v>129</v>
      </c>
      <c r="S25" s="168" t="s">
        <v>129</v>
      </c>
      <c r="T25" s="168">
        <v>15825</v>
      </c>
      <c r="U25" s="168">
        <v>160</v>
      </c>
      <c r="V25" s="168" t="s">
        <v>129</v>
      </c>
      <c r="W25" s="168" t="s">
        <v>129</v>
      </c>
      <c r="X25" s="168">
        <v>679</v>
      </c>
      <c r="Y25" s="168">
        <v>108598</v>
      </c>
      <c r="Z25" s="168" t="s">
        <v>129</v>
      </c>
      <c r="AA25" s="168">
        <v>1391105</v>
      </c>
      <c r="AB25" s="168" t="s">
        <v>129</v>
      </c>
      <c r="AC25" s="168" t="s">
        <v>129</v>
      </c>
      <c r="AD25" s="194">
        <v>1391105</v>
      </c>
    </row>
    <row r="26" spans="1:30" ht="18" customHeight="1" x14ac:dyDescent="0.45">
      <c r="A26" s="64" t="s">
        <v>151</v>
      </c>
      <c r="B26" s="168">
        <v>109180</v>
      </c>
      <c r="C26" s="168">
        <v>109180</v>
      </c>
      <c r="D26" s="168" t="s">
        <v>129</v>
      </c>
      <c r="E26" s="168">
        <v>109180</v>
      </c>
      <c r="F26" s="168">
        <v>13618</v>
      </c>
      <c r="G26" s="168">
        <v>281</v>
      </c>
      <c r="H26" s="168">
        <v>253</v>
      </c>
      <c r="I26" s="168">
        <v>150</v>
      </c>
      <c r="J26" s="168">
        <v>14113</v>
      </c>
      <c r="K26" s="168">
        <v>1290</v>
      </c>
      <c r="L26" s="168">
        <v>7601</v>
      </c>
      <c r="M26" s="168">
        <v>146487</v>
      </c>
      <c r="N26" s="168" t="s">
        <v>129</v>
      </c>
      <c r="O26" s="168" t="s">
        <v>129</v>
      </c>
      <c r="P26" s="168">
        <v>146487</v>
      </c>
      <c r="Q26" s="168">
        <v>9811</v>
      </c>
      <c r="R26" s="168" t="s">
        <v>129</v>
      </c>
      <c r="S26" s="168">
        <v>1177</v>
      </c>
      <c r="T26" s="168">
        <v>4977</v>
      </c>
      <c r="U26" s="168">
        <v>988</v>
      </c>
      <c r="V26" s="168">
        <v>243</v>
      </c>
      <c r="W26" s="168">
        <v>1468</v>
      </c>
      <c r="X26" s="168">
        <v>2773</v>
      </c>
      <c r="Y26" s="168">
        <v>4205</v>
      </c>
      <c r="Z26" s="168">
        <v>223422</v>
      </c>
      <c r="AA26" s="168">
        <v>395550</v>
      </c>
      <c r="AB26" s="168" t="s">
        <v>129</v>
      </c>
      <c r="AC26" s="168">
        <v>-22762</v>
      </c>
      <c r="AD26" s="194">
        <v>372788</v>
      </c>
    </row>
    <row r="27" spans="1:30" ht="18" customHeight="1" x14ac:dyDescent="0.45">
      <c r="A27" s="64" t="s">
        <v>223</v>
      </c>
      <c r="B27" s="168">
        <v>6274017</v>
      </c>
      <c r="C27" s="168">
        <v>6274017</v>
      </c>
      <c r="D27" s="168" t="s">
        <v>129</v>
      </c>
      <c r="E27" s="168">
        <v>6274017</v>
      </c>
      <c r="F27" s="168">
        <v>1769410</v>
      </c>
      <c r="G27" s="168">
        <v>182234</v>
      </c>
      <c r="H27" s="168">
        <v>1805562</v>
      </c>
      <c r="I27" s="168">
        <v>204757</v>
      </c>
      <c r="J27" s="168">
        <v>274052</v>
      </c>
      <c r="K27" s="168">
        <v>-13038</v>
      </c>
      <c r="L27" s="168">
        <v>217948</v>
      </c>
      <c r="M27" s="168">
        <v>10714942</v>
      </c>
      <c r="N27" s="168" t="s">
        <v>129</v>
      </c>
      <c r="O27" s="168">
        <v>-989217</v>
      </c>
      <c r="P27" s="168">
        <v>9725726</v>
      </c>
      <c r="Q27" s="168">
        <v>11282</v>
      </c>
      <c r="R27" s="168" t="s">
        <v>129</v>
      </c>
      <c r="S27" s="168">
        <v>52</v>
      </c>
      <c r="T27" s="168">
        <v>118190</v>
      </c>
      <c r="U27" s="168">
        <v>252396</v>
      </c>
      <c r="V27" s="168">
        <v>24533</v>
      </c>
      <c r="W27" s="168">
        <v>2222346</v>
      </c>
      <c r="X27" s="168">
        <v>27834</v>
      </c>
      <c r="Y27" s="168">
        <v>-16792</v>
      </c>
      <c r="Z27" s="168">
        <v>130724</v>
      </c>
      <c r="AA27" s="168">
        <v>12496290</v>
      </c>
      <c r="AB27" s="168" t="s">
        <v>129</v>
      </c>
      <c r="AC27" s="168">
        <v>-818457</v>
      </c>
      <c r="AD27" s="194">
        <v>11677833</v>
      </c>
    </row>
    <row r="28" spans="1:30" ht="18" customHeight="1" x14ac:dyDescent="0.45">
      <c r="A28" s="64" t="s">
        <v>224</v>
      </c>
      <c r="B28" s="168">
        <v>-4500</v>
      </c>
      <c r="C28" s="168">
        <v>-4500</v>
      </c>
      <c r="D28" s="168" t="s">
        <v>129</v>
      </c>
      <c r="E28" s="168">
        <v>-4500</v>
      </c>
      <c r="F28" s="168" t="s">
        <v>129</v>
      </c>
      <c r="G28" s="168" t="s">
        <v>129</v>
      </c>
      <c r="H28" s="168" t="s">
        <v>129</v>
      </c>
      <c r="I28" s="168" t="s">
        <v>129</v>
      </c>
      <c r="J28" s="168" t="s">
        <v>129</v>
      </c>
      <c r="K28" s="168">
        <v>1876</v>
      </c>
      <c r="L28" s="168">
        <v>492</v>
      </c>
      <c r="M28" s="168">
        <v>-2132</v>
      </c>
      <c r="N28" s="168" t="s">
        <v>129</v>
      </c>
      <c r="O28" s="168" t="s">
        <v>129</v>
      </c>
      <c r="P28" s="168">
        <v>-2132</v>
      </c>
      <c r="Q28" s="168" t="s">
        <v>129</v>
      </c>
      <c r="R28" s="168" t="s">
        <v>129</v>
      </c>
      <c r="S28" s="168" t="s">
        <v>129</v>
      </c>
      <c r="T28" s="168" t="s">
        <v>129</v>
      </c>
      <c r="U28" s="168" t="s">
        <v>129</v>
      </c>
      <c r="V28" s="168" t="s">
        <v>129</v>
      </c>
      <c r="W28" s="168" t="s">
        <v>129</v>
      </c>
      <c r="X28" s="168" t="s">
        <v>129</v>
      </c>
      <c r="Y28" s="168">
        <v>1299</v>
      </c>
      <c r="Z28" s="168">
        <v>1</v>
      </c>
      <c r="AA28" s="168">
        <v>-832</v>
      </c>
      <c r="AB28" s="168" t="s">
        <v>129</v>
      </c>
      <c r="AC28" s="168">
        <v>4500</v>
      </c>
      <c r="AD28" s="194">
        <v>3668</v>
      </c>
    </row>
    <row r="29" spans="1:30" ht="18" customHeight="1" x14ac:dyDescent="0.45">
      <c r="A29" s="64" t="s">
        <v>225</v>
      </c>
      <c r="B29" s="168" t="s">
        <v>129</v>
      </c>
      <c r="C29" s="168" t="s">
        <v>129</v>
      </c>
      <c r="D29" s="168" t="s">
        <v>129</v>
      </c>
      <c r="E29" s="168" t="s">
        <v>129</v>
      </c>
      <c r="F29" s="168" t="s">
        <v>129</v>
      </c>
      <c r="G29" s="168" t="s">
        <v>129</v>
      </c>
      <c r="H29" s="168" t="s">
        <v>129</v>
      </c>
      <c r="I29" s="168" t="s">
        <v>129</v>
      </c>
      <c r="J29" s="168" t="s">
        <v>129</v>
      </c>
      <c r="K29" s="168" t="s">
        <v>129</v>
      </c>
      <c r="L29" s="168" t="s">
        <v>129</v>
      </c>
      <c r="M29" s="168" t="s">
        <v>129</v>
      </c>
      <c r="N29" s="168" t="s">
        <v>129</v>
      </c>
      <c r="O29" s="168" t="s">
        <v>129</v>
      </c>
      <c r="P29" s="168" t="s">
        <v>129</v>
      </c>
      <c r="Q29" s="168" t="s">
        <v>129</v>
      </c>
      <c r="R29" s="168" t="s">
        <v>129</v>
      </c>
      <c r="S29" s="168" t="s">
        <v>129</v>
      </c>
      <c r="T29" s="168" t="s">
        <v>129</v>
      </c>
      <c r="U29" s="168" t="s">
        <v>129</v>
      </c>
      <c r="V29" s="168" t="s">
        <v>129</v>
      </c>
      <c r="W29" s="168" t="s">
        <v>129</v>
      </c>
      <c r="X29" s="168" t="s">
        <v>129</v>
      </c>
      <c r="Y29" s="168" t="s">
        <v>129</v>
      </c>
      <c r="Z29" s="168" t="s">
        <v>129</v>
      </c>
      <c r="AA29" s="168" t="s">
        <v>129</v>
      </c>
      <c r="AB29" s="168" t="s">
        <v>129</v>
      </c>
      <c r="AC29" s="168" t="s">
        <v>129</v>
      </c>
      <c r="AD29" s="194" t="s">
        <v>129</v>
      </c>
    </row>
    <row r="30" spans="1:30" ht="18" customHeight="1" x14ac:dyDescent="0.45">
      <c r="A30" s="64" t="s">
        <v>226</v>
      </c>
      <c r="B30" s="168">
        <v>0</v>
      </c>
      <c r="C30" s="168">
        <v>0</v>
      </c>
      <c r="D30" s="168" t="s">
        <v>129</v>
      </c>
      <c r="E30" s="168">
        <v>0</v>
      </c>
      <c r="F30" s="168" t="s">
        <v>129</v>
      </c>
      <c r="G30" s="168" t="s">
        <v>129</v>
      </c>
      <c r="H30" s="168" t="s">
        <v>129</v>
      </c>
      <c r="I30" s="168" t="s">
        <v>129</v>
      </c>
      <c r="J30" s="168" t="s">
        <v>129</v>
      </c>
      <c r="K30" s="168" t="s">
        <v>129</v>
      </c>
      <c r="L30" s="168" t="s">
        <v>129</v>
      </c>
      <c r="M30" s="168">
        <v>0</v>
      </c>
      <c r="N30" s="168" t="s">
        <v>129</v>
      </c>
      <c r="O30" s="168" t="s">
        <v>129</v>
      </c>
      <c r="P30" s="168">
        <v>0</v>
      </c>
      <c r="Q30" s="168" t="s">
        <v>129</v>
      </c>
      <c r="R30" s="168" t="s">
        <v>129</v>
      </c>
      <c r="S30" s="168" t="s">
        <v>129</v>
      </c>
      <c r="T30" s="168" t="s">
        <v>129</v>
      </c>
      <c r="U30" s="168" t="s">
        <v>129</v>
      </c>
      <c r="V30" s="168" t="s">
        <v>129</v>
      </c>
      <c r="W30" s="168" t="s">
        <v>129</v>
      </c>
      <c r="X30" s="168" t="s">
        <v>129</v>
      </c>
      <c r="Y30" s="168" t="s">
        <v>129</v>
      </c>
      <c r="Z30" s="168">
        <v>0</v>
      </c>
      <c r="AA30" s="168">
        <v>0</v>
      </c>
      <c r="AB30" s="168" t="s">
        <v>129</v>
      </c>
      <c r="AC30" s="168" t="s">
        <v>129</v>
      </c>
      <c r="AD30" s="194">
        <v>0</v>
      </c>
    </row>
    <row r="31" spans="1:30" ht="18" customHeight="1" x14ac:dyDescent="0.45">
      <c r="A31" s="64" t="s">
        <v>227</v>
      </c>
      <c r="B31" s="168" t="s">
        <v>129</v>
      </c>
      <c r="C31" s="168" t="s">
        <v>129</v>
      </c>
      <c r="D31" s="168" t="s">
        <v>129</v>
      </c>
      <c r="E31" s="168" t="s">
        <v>129</v>
      </c>
      <c r="F31" s="168" t="s">
        <v>129</v>
      </c>
      <c r="G31" s="168" t="s">
        <v>129</v>
      </c>
      <c r="H31" s="168" t="s">
        <v>129</v>
      </c>
      <c r="I31" s="168" t="s">
        <v>129</v>
      </c>
      <c r="J31" s="168" t="s">
        <v>129</v>
      </c>
      <c r="K31" s="168" t="s">
        <v>129</v>
      </c>
      <c r="L31" s="168" t="s">
        <v>129</v>
      </c>
      <c r="M31" s="168" t="s">
        <v>129</v>
      </c>
      <c r="N31" s="168" t="s">
        <v>129</v>
      </c>
      <c r="O31" s="168" t="s">
        <v>129</v>
      </c>
      <c r="P31" s="168" t="s">
        <v>129</v>
      </c>
      <c r="Q31" s="168" t="s">
        <v>129</v>
      </c>
      <c r="R31" s="168" t="s">
        <v>129</v>
      </c>
      <c r="S31" s="168" t="s">
        <v>129</v>
      </c>
      <c r="T31" s="168" t="s">
        <v>129</v>
      </c>
      <c r="U31" s="168" t="s">
        <v>129</v>
      </c>
      <c r="V31" s="168" t="s">
        <v>129</v>
      </c>
      <c r="W31" s="168" t="s">
        <v>129</v>
      </c>
      <c r="X31" s="168" t="s">
        <v>129</v>
      </c>
      <c r="Y31" s="168" t="s">
        <v>129</v>
      </c>
      <c r="Z31" s="168" t="s">
        <v>129</v>
      </c>
      <c r="AA31" s="168" t="s">
        <v>129</v>
      </c>
      <c r="AB31" s="168" t="s">
        <v>129</v>
      </c>
      <c r="AC31" s="168" t="s">
        <v>129</v>
      </c>
      <c r="AD31" s="194" t="s">
        <v>129</v>
      </c>
    </row>
    <row r="32" spans="1:30" ht="18" customHeight="1" x14ac:dyDescent="0.45">
      <c r="A32" s="64" t="s">
        <v>228</v>
      </c>
      <c r="B32" s="168">
        <v>-4500</v>
      </c>
      <c r="C32" s="168">
        <v>-4500</v>
      </c>
      <c r="D32" s="168" t="s">
        <v>129</v>
      </c>
      <c r="E32" s="168">
        <v>-4500</v>
      </c>
      <c r="F32" s="168" t="s">
        <v>129</v>
      </c>
      <c r="G32" s="168" t="s">
        <v>129</v>
      </c>
      <c r="H32" s="168" t="s">
        <v>129</v>
      </c>
      <c r="I32" s="168" t="s">
        <v>129</v>
      </c>
      <c r="J32" s="168" t="s">
        <v>129</v>
      </c>
      <c r="K32" s="168" t="s">
        <v>129</v>
      </c>
      <c r="L32" s="168" t="s">
        <v>129</v>
      </c>
      <c r="M32" s="168">
        <v>-4500</v>
      </c>
      <c r="N32" s="168" t="s">
        <v>129</v>
      </c>
      <c r="O32" s="168" t="s">
        <v>129</v>
      </c>
      <c r="P32" s="168">
        <v>-4500</v>
      </c>
      <c r="Q32" s="168" t="s">
        <v>129</v>
      </c>
      <c r="R32" s="168" t="s">
        <v>129</v>
      </c>
      <c r="S32" s="168" t="s">
        <v>129</v>
      </c>
      <c r="T32" s="168" t="s">
        <v>129</v>
      </c>
      <c r="U32" s="168" t="s">
        <v>129</v>
      </c>
      <c r="V32" s="168" t="s">
        <v>129</v>
      </c>
      <c r="W32" s="168" t="s">
        <v>129</v>
      </c>
      <c r="X32" s="168" t="s">
        <v>129</v>
      </c>
      <c r="Y32" s="168" t="s">
        <v>129</v>
      </c>
      <c r="Z32" s="168" t="s">
        <v>129</v>
      </c>
      <c r="AA32" s="168">
        <v>-4500</v>
      </c>
      <c r="AB32" s="168" t="s">
        <v>129</v>
      </c>
      <c r="AC32" s="168">
        <v>4500</v>
      </c>
      <c r="AD32" s="194" t="s">
        <v>129</v>
      </c>
    </row>
    <row r="33" spans="1:30" ht="18" customHeight="1" x14ac:dyDescent="0.45">
      <c r="A33" s="64" t="s">
        <v>151</v>
      </c>
      <c r="B33" s="168" t="s">
        <v>129</v>
      </c>
      <c r="C33" s="168" t="s">
        <v>129</v>
      </c>
      <c r="D33" s="168" t="s">
        <v>129</v>
      </c>
      <c r="E33" s="168" t="s">
        <v>129</v>
      </c>
      <c r="F33" s="168" t="s">
        <v>129</v>
      </c>
      <c r="G33" s="168" t="s">
        <v>129</v>
      </c>
      <c r="H33" s="168" t="s">
        <v>129</v>
      </c>
      <c r="I33" s="168" t="s">
        <v>129</v>
      </c>
      <c r="J33" s="168" t="s">
        <v>129</v>
      </c>
      <c r="K33" s="168">
        <v>1876</v>
      </c>
      <c r="L33" s="168">
        <v>492</v>
      </c>
      <c r="M33" s="168">
        <v>2368</v>
      </c>
      <c r="N33" s="168" t="s">
        <v>129</v>
      </c>
      <c r="O33" s="168" t="s">
        <v>129</v>
      </c>
      <c r="P33" s="168">
        <v>2368</v>
      </c>
      <c r="Q33" s="168" t="s">
        <v>129</v>
      </c>
      <c r="R33" s="168" t="s">
        <v>129</v>
      </c>
      <c r="S33" s="168" t="s">
        <v>129</v>
      </c>
      <c r="T33" s="168" t="s">
        <v>129</v>
      </c>
      <c r="U33" s="168" t="s">
        <v>129</v>
      </c>
      <c r="V33" s="168" t="s">
        <v>129</v>
      </c>
      <c r="W33" s="168" t="s">
        <v>129</v>
      </c>
      <c r="X33" s="168" t="s">
        <v>129</v>
      </c>
      <c r="Y33" s="168">
        <v>1299</v>
      </c>
      <c r="Z33" s="168">
        <v>1</v>
      </c>
      <c r="AA33" s="168">
        <v>3668</v>
      </c>
      <c r="AB33" s="168" t="s">
        <v>129</v>
      </c>
      <c r="AC33" s="168" t="s">
        <v>129</v>
      </c>
      <c r="AD33" s="194">
        <v>3668</v>
      </c>
    </row>
    <row r="34" spans="1:30" ht="18" customHeight="1" x14ac:dyDescent="0.45">
      <c r="A34" s="64" t="s">
        <v>229</v>
      </c>
      <c r="B34" s="168">
        <v>1796</v>
      </c>
      <c r="C34" s="168">
        <v>1796</v>
      </c>
      <c r="D34" s="168" t="s">
        <v>129</v>
      </c>
      <c r="E34" s="168">
        <v>1796</v>
      </c>
      <c r="F34" s="168" t="s">
        <v>129</v>
      </c>
      <c r="G34" s="168" t="s">
        <v>129</v>
      </c>
      <c r="H34" s="168" t="s">
        <v>129</v>
      </c>
      <c r="I34" s="168" t="s">
        <v>129</v>
      </c>
      <c r="J34" s="168">
        <v>30524</v>
      </c>
      <c r="K34" s="168" t="s">
        <v>129</v>
      </c>
      <c r="L34" s="168" t="s">
        <v>129</v>
      </c>
      <c r="M34" s="168">
        <v>32320</v>
      </c>
      <c r="N34" s="168" t="s">
        <v>129</v>
      </c>
      <c r="O34" s="168" t="s">
        <v>129</v>
      </c>
      <c r="P34" s="168">
        <v>32320</v>
      </c>
      <c r="Q34" s="168" t="s">
        <v>129</v>
      </c>
      <c r="R34" s="168" t="s">
        <v>129</v>
      </c>
      <c r="S34" s="168" t="s">
        <v>129</v>
      </c>
      <c r="T34" s="168" t="s">
        <v>129</v>
      </c>
      <c r="U34" s="168">
        <v>7</v>
      </c>
      <c r="V34" s="168" t="s">
        <v>129</v>
      </c>
      <c r="W34" s="168" t="s">
        <v>129</v>
      </c>
      <c r="X34" s="168" t="s">
        <v>129</v>
      </c>
      <c r="Y34" s="168">
        <v>429</v>
      </c>
      <c r="Z34" s="168" t="s">
        <v>129</v>
      </c>
      <c r="AA34" s="168">
        <v>32756</v>
      </c>
      <c r="AB34" s="168" t="s">
        <v>129</v>
      </c>
      <c r="AC34" s="168" t="s">
        <v>129</v>
      </c>
      <c r="AD34" s="194">
        <v>32756</v>
      </c>
    </row>
    <row r="35" spans="1:30" ht="18" customHeight="1" x14ac:dyDescent="0.45">
      <c r="A35" s="64" t="s">
        <v>230</v>
      </c>
      <c r="B35" s="168">
        <v>1796</v>
      </c>
      <c r="C35" s="168">
        <v>1796</v>
      </c>
      <c r="D35" s="168" t="s">
        <v>129</v>
      </c>
      <c r="E35" s="168">
        <v>1796</v>
      </c>
      <c r="F35" s="168" t="s">
        <v>129</v>
      </c>
      <c r="G35" s="168" t="s">
        <v>129</v>
      </c>
      <c r="H35" s="168" t="s">
        <v>129</v>
      </c>
      <c r="I35" s="168" t="s">
        <v>129</v>
      </c>
      <c r="J35" s="168" t="s">
        <v>129</v>
      </c>
      <c r="K35" s="168" t="s">
        <v>129</v>
      </c>
      <c r="L35" s="168" t="s">
        <v>129</v>
      </c>
      <c r="M35" s="168">
        <v>1796</v>
      </c>
      <c r="N35" s="168" t="s">
        <v>129</v>
      </c>
      <c r="O35" s="168" t="s">
        <v>129</v>
      </c>
      <c r="P35" s="168">
        <v>1796</v>
      </c>
      <c r="Q35" s="168" t="s">
        <v>129</v>
      </c>
      <c r="R35" s="168" t="s">
        <v>129</v>
      </c>
      <c r="S35" s="168" t="s">
        <v>129</v>
      </c>
      <c r="T35" s="168" t="s">
        <v>129</v>
      </c>
      <c r="U35" s="168">
        <v>7</v>
      </c>
      <c r="V35" s="168" t="s">
        <v>129</v>
      </c>
      <c r="W35" s="168" t="s">
        <v>129</v>
      </c>
      <c r="X35" s="168" t="s">
        <v>129</v>
      </c>
      <c r="Y35" s="168" t="s">
        <v>129</v>
      </c>
      <c r="Z35" s="168" t="s">
        <v>129</v>
      </c>
      <c r="AA35" s="168">
        <v>1803</v>
      </c>
      <c r="AB35" s="168" t="s">
        <v>129</v>
      </c>
      <c r="AC35" s="168" t="s">
        <v>129</v>
      </c>
      <c r="AD35" s="194">
        <v>1803</v>
      </c>
    </row>
    <row r="36" spans="1:30" ht="18" customHeight="1" x14ac:dyDescent="0.45">
      <c r="A36" s="64" t="s">
        <v>151</v>
      </c>
      <c r="B36" s="168" t="s">
        <v>129</v>
      </c>
      <c r="C36" s="168" t="s">
        <v>129</v>
      </c>
      <c r="D36" s="168" t="s">
        <v>129</v>
      </c>
      <c r="E36" s="168" t="s">
        <v>129</v>
      </c>
      <c r="F36" s="168" t="s">
        <v>129</v>
      </c>
      <c r="G36" s="168" t="s">
        <v>129</v>
      </c>
      <c r="H36" s="168" t="s">
        <v>129</v>
      </c>
      <c r="I36" s="168" t="s">
        <v>129</v>
      </c>
      <c r="J36" s="168">
        <v>30524</v>
      </c>
      <c r="K36" s="168" t="s">
        <v>129</v>
      </c>
      <c r="L36" s="168" t="s">
        <v>129</v>
      </c>
      <c r="M36" s="168">
        <v>30524</v>
      </c>
      <c r="N36" s="168" t="s">
        <v>129</v>
      </c>
      <c r="O36" s="168" t="s">
        <v>129</v>
      </c>
      <c r="P36" s="168">
        <v>30524</v>
      </c>
      <c r="Q36" s="168" t="s">
        <v>129</v>
      </c>
      <c r="R36" s="168" t="s">
        <v>129</v>
      </c>
      <c r="S36" s="168" t="s">
        <v>129</v>
      </c>
      <c r="T36" s="168" t="s">
        <v>129</v>
      </c>
      <c r="U36" s="168" t="s">
        <v>129</v>
      </c>
      <c r="V36" s="168" t="s">
        <v>129</v>
      </c>
      <c r="W36" s="168" t="s">
        <v>129</v>
      </c>
      <c r="X36" s="168" t="s">
        <v>129</v>
      </c>
      <c r="Y36" s="168">
        <v>429</v>
      </c>
      <c r="Z36" s="168" t="s">
        <v>129</v>
      </c>
      <c r="AA36" s="168">
        <v>30953</v>
      </c>
      <c r="AB36" s="168" t="s">
        <v>129</v>
      </c>
      <c r="AC36" s="168" t="s">
        <v>129</v>
      </c>
      <c r="AD36" s="194">
        <v>30953</v>
      </c>
    </row>
    <row r="37" spans="1:30" ht="18" customHeight="1" thickBot="1" x14ac:dyDescent="0.6">
      <c r="A37" s="65" t="s">
        <v>128</v>
      </c>
      <c r="B37" s="195">
        <v>6267721</v>
      </c>
      <c r="C37" s="195">
        <v>6267721</v>
      </c>
      <c r="D37" s="195" t="s">
        <v>129</v>
      </c>
      <c r="E37" s="195">
        <v>6267721</v>
      </c>
      <c r="F37" s="195">
        <v>1769410</v>
      </c>
      <c r="G37" s="195">
        <v>182234</v>
      </c>
      <c r="H37" s="195">
        <v>1805562</v>
      </c>
      <c r="I37" s="195">
        <v>204757</v>
      </c>
      <c r="J37" s="195">
        <v>243528</v>
      </c>
      <c r="K37" s="195">
        <v>-11162</v>
      </c>
      <c r="L37" s="195">
        <v>218441</v>
      </c>
      <c r="M37" s="195">
        <v>10680491</v>
      </c>
      <c r="N37" s="195" t="s">
        <v>129</v>
      </c>
      <c r="O37" s="195">
        <v>-989217</v>
      </c>
      <c r="P37" s="195">
        <v>9691274</v>
      </c>
      <c r="Q37" s="195">
        <v>11282</v>
      </c>
      <c r="R37" s="195" t="s">
        <v>129</v>
      </c>
      <c r="S37" s="195">
        <v>52</v>
      </c>
      <c r="T37" s="195">
        <v>118190</v>
      </c>
      <c r="U37" s="195">
        <v>252389</v>
      </c>
      <c r="V37" s="195">
        <v>24533</v>
      </c>
      <c r="W37" s="195">
        <v>2222346</v>
      </c>
      <c r="X37" s="195">
        <v>27834</v>
      </c>
      <c r="Y37" s="195">
        <v>-15922</v>
      </c>
      <c r="Z37" s="195">
        <v>130725</v>
      </c>
      <c r="AA37" s="195">
        <v>12462702</v>
      </c>
      <c r="AB37" s="195" t="s">
        <v>129</v>
      </c>
      <c r="AC37" s="195">
        <v>-813957</v>
      </c>
      <c r="AD37" s="196">
        <v>11648745</v>
      </c>
    </row>
    <row r="38" spans="1:30" ht="18" customHeight="1" x14ac:dyDescent="0.45"/>
    <row r="39" spans="1:30" ht="18" customHeight="1" x14ac:dyDescent="0.45"/>
  </sheetData>
  <phoneticPr fontId="2"/>
  <pageMargins left="0.78740157480314965" right="0.39370078740157483" top="0.59055118110236227" bottom="0.39370078740157483" header="0.19685039370078741" footer="0.19685039370078741"/>
  <pageSetup paperSize="9" scale="40" orientation="landscape" r:id="rId1"/>
  <colBreaks count="1" manualBreakCount="1">
    <brk id="16"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D21"/>
  <sheetViews>
    <sheetView topLeftCell="AA1" workbookViewId="0">
      <selection activeCell="AD29" sqref="AD29"/>
    </sheetView>
  </sheetViews>
  <sheetFormatPr defaultColWidth="8.86328125" defaultRowHeight="11" x14ac:dyDescent="0.45"/>
  <cols>
    <col min="1" max="1" width="44.86328125" style="61" customWidth="1"/>
    <col min="2" max="29" width="16.2265625" style="61" customWidth="1"/>
    <col min="30" max="30" width="19.6328125" style="61" customWidth="1"/>
    <col min="31" max="16384" width="8.86328125" style="61"/>
  </cols>
  <sheetData>
    <row r="1" spans="1:30" ht="22" thickBot="1" x14ac:dyDescent="0.6">
      <c r="A1" s="60" t="s">
        <v>343</v>
      </c>
      <c r="B1" s="35"/>
      <c r="D1" s="35"/>
      <c r="F1" s="35"/>
      <c r="P1" s="62" t="s">
        <v>682</v>
      </c>
      <c r="AD1" s="62" t="s">
        <v>682</v>
      </c>
    </row>
    <row r="2" spans="1:30" ht="20.149999999999999" customHeight="1" thickBot="1" x14ac:dyDescent="0.6">
      <c r="A2" s="56" t="s">
        <v>375</v>
      </c>
      <c r="B2" s="50" t="s">
        <v>114</v>
      </c>
      <c r="C2" s="51" t="s">
        <v>344</v>
      </c>
      <c r="D2" s="51" t="s">
        <v>345</v>
      </c>
      <c r="E2" s="51" t="s">
        <v>346</v>
      </c>
      <c r="F2" s="51" t="s">
        <v>347</v>
      </c>
      <c r="G2" s="51" t="s">
        <v>348</v>
      </c>
      <c r="H2" s="51" t="s">
        <v>349</v>
      </c>
      <c r="I2" s="51" t="s">
        <v>350</v>
      </c>
      <c r="J2" s="51" t="s">
        <v>351</v>
      </c>
      <c r="K2" s="51" t="s">
        <v>352</v>
      </c>
      <c r="L2" s="51" t="s">
        <v>353</v>
      </c>
      <c r="M2" s="51" t="s">
        <v>354</v>
      </c>
      <c r="N2" s="51" t="s">
        <v>355</v>
      </c>
      <c r="O2" s="51" t="s">
        <v>356</v>
      </c>
      <c r="P2" s="51" t="s">
        <v>357</v>
      </c>
      <c r="Q2" s="51" t="s">
        <v>358</v>
      </c>
      <c r="R2" s="51" t="s">
        <v>359</v>
      </c>
      <c r="S2" s="51" t="s">
        <v>360</v>
      </c>
      <c r="T2" s="51" t="s">
        <v>361</v>
      </c>
      <c r="U2" s="51" t="s">
        <v>362</v>
      </c>
      <c r="V2" s="51" t="s">
        <v>363</v>
      </c>
      <c r="W2" s="51" t="s">
        <v>364</v>
      </c>
      <c r="X2" s="51" t="s">
        <v>365</v>
      </c>
      <c r="Y2" s="51" t="s">
        <v>366</v>
      </c>
      <c r="Z2" s="51" t="s">
        <v>603</v>
      </c>
      <c r="AA2" s="51" t="s">
        <v>367</v>
      </c>
      <c r="AB2" s="51" t="s">
        <v>368</v>
      </c>
      <c r="AC2" s="51" t="s">
        <v>369</v>
      </c>
      <c r="AD2" s="52" t="s">
        <v>370</v>
      </c>
    </row>
    <row r="3" spans="1:30" ht="21.75" customHeight="1" x14ac:dyDescent="0.45">
      <c r="A3" s="63" t="s">
        <v>233</v>
      </c>
      <c r="B3" s="192">
        <v>9797209</v>
      </c>
      <c r="C3" s="192">
        <v>9797209</v>
      </c>
      <c r="D3" s="192" t="s">
        <v>129</v>
      </c>
      <c r="E3" s="192">
        <v>9797209</v>
      </c>
      <c r="F3" s="192">
        <v>856463</v>
      </c>
      <c r="G3" s="192">
        <v>6010</v>
      </c>
      <c r="H3" s="192">
        <v>443456</v>
      </c>
      <c r="I3" s="192">
        <v>2265674</v>
      </c>
      <c r="J3" s="192">
        <v>736951</v>
      </c>
      <c r="K3" s="192">
        <v>1803204</v>
      </c>
      <c r="L3" s="192">
        <v>420577</v>
      </c>
      <c r="M3" s="192">
        <v>16329545</v>
      </c>
      <c r="N3" s="192" t="s">
        <v>129</v>
      </c>
      <c r="O3" s="192">
        <v>-718170</v>
      </c>
      <c r="P3" s="192">
        <v>15611375</v>
      </c>
      <c r="Q3" s="192">
        <v>39979</v>
      </c>
      <c r="R3" s="192" t="s">
        <v>129</v>
      </c>
      <c r="S3" s="192">
        <v>7423</v>
      </c>
      <c r="T3" s="192">
        <v>241943</v>
      </c>
      <c r="U3" s="192">
        <v>-152014</v>
      </c>
      <c r="V3" s="192">
        <v>10090</v>
      </c>
      <c r="W3" s="192">
        <v>129837</v>
      </c>
      <c r="X3" s="192">
        <v>161620</v>
      </c>
      <c r="Y3" s="192">
        <v>799169</v>
      </c>
      <c r="Z3" s="192">
        <v>128846</v>
      </c>
      <c r="AA3" s="192">
        <v>16978268</v>
      </c>
      <c r="AB3" s="192" t="s">
        <v>129</v>
      </c>
      <c r="AC3" s="192">
        <v>-135301</v>
      </c>
      <c r="AD3" s="193">
        <v>16842967</v>
      </c>
    </row>
    <row r="4" spans="1:30" ht="21.75" customHeight="1" x14ac:dyDescent="0.45">
      <c r="A4" s="64" t="s">
        <v>234</v>
      </c>
      <c r="B4" s="168">
        <v>-6267721</v>
      </c>
      <c r="C4" s="168">
        <v>-6267721</v>
      </c>
      <c r="D4" s="168" t="s">
        <v>129</v>
      </c>
      <c r="E4" s="168">
        <v>-6267721</v>
      </c>
      <c r="F4" s="168">
        <v>-1769410</v>
      </c>
      <c r="G4" s="168">
        <v>-182234</v>
      </c>
      <c r="H4" s="168">
        <v>-1805562</v>
      </c>
      <c r="I4" s="168">
        <v>-204757</v>
      </c>
      <c r="J4" s="168">
        <v>-243528</v>
      </c>
      <c r="K4" s="168">
        <v>11162</v>
      </c>
      <c r="L4" s="168">
        <v>-218441</v>
      </c>
      <c r="M4" s="168">
        <v>-10680491</v>
      </c>
      <c r="N4" s="168" t="s">
        <v>129</v>
      </c>
      <c r="O4" s="168">
        <v>989217</v>
      </c>
      <c r="P4" s="168">
        <v>-9691274</v>
      </c>
      <c r="Q4" s="168">
        <v>-11282</v>
      </c>
      <c r="R4" s="168" t="s">
        <v>129</v>
      </c>
      <c r="S4" s="168">
        <v>-52</v>
      </c>
      <c r="T4" s="168">
        <v>-118190</v>
      </c>
      <c r="U4" s="168">
        <v>-252389</v>
      </c>
      <c r="V4" s="168">
        <v>-24533</v>
      </c>
      <c r="W4" s="168">
        <v>-2222346</v>
      </c>
      <c r="X4" s="168">
        <v>-27834</v>
      </c>
      <c r="Y4" s="168">
        <v>15922</v>
      </c>
      <c r="Z4" s="168">
        <v>-130725</v>
      </c>
      <c r="AA4" s="168">
        <v>-12462702</v>
      </c>
      <c r="AB4" s="168" t="s">
        <v>129</v>
      </c>
      <c r="AC4" s="168">
        <v>813957</v>
      </c>
      <c r="AD4" s="194">
        <v>-11648745</v>
      </c>
    </row>
    <row r="5" spans="1:30" ht="21.75" customHeight="1" x14ac:dyDescent="0.45">
      <c r="A5" s="64" t="s">
        <v>235</v>
      </c>
      <c r="B5" s="168">
        <v>6488125</v>
      </c>
      <c r="C5" s="168">
        <v>6488125</v>
      </c>
      <c r="D5" s="168" t="s">
        <v>129</v>
      </c>
      <c r="E5" s="168">
        <v>6488125</v>
      </c>
      <c r="F5" s="168">
        <v>1813769</v>
      </c>
      <c r="G5" s="168">
        <v>182629</v>
      </c>
      <c r="H5" s="168">
        <v>1851620</v>
      </c>
      <c r="I5" s="168">
        <v>192560</v>
      </c>
      <c r="J5" s="168">
        <v>294095</v>
      </c>
      <c r="K5" s="168">
        <v>31087</v>
      </c>
      <c r="L5" s="168">
        <v>252624</v>
      </c>
      <c r="M5" s="168">
        <v>11106509</v>
      </c>
      <c r="N5" s="168" t="s">
        <v>129</v>
      </c>
      <c r="O5" s="168">
        <v>-989217</v>
      </c>
      <c r="P5" s="168">
        <v>10117293</v>
      </c>
      <c r="Q5" s="168">
        <v>10052</v>
      </c>
      <c r="R5" s="168" t="s">
        <v>129</v>
      </c>
      <c r="S5" s="168" t="s">
        <v>129</v>
      </c>
      <c r="T5" s="168">
        <v>81392</v>
      </c>
      <c r="U5" s="168">
        <v>252868</v>
      </c>
      <c r="V5" s="168">
        <v>22101</v>
      </c>
      <c r="W5" s="168">
        <v>2181946</v>
      </c>
      <c r="X5" s="168">
        <v>22712</v>
      </c>
      <c r="Y5" s="168">
        <v>17439</v>
      </c>
      <c r="Z5" s="168">
        <v>104704</v>
      </c>
      <c r="AA5" s="168">
        <v>12810506</v>
      </c>
      <c r="AB5" s="168" t="s">
        <v>129</v>
      </c>
      <c r="AC5" s="168">
        <v>-818457</v>
      </c>
      <c r="AD5" s="194">
        <v>11992048</v>
      </c>
    </row>
    <row r="6" spans="1:30" ht="21.75" customHeight="1" x14ac:dyDescent="0.45">
      <c r="A6" s="64" t="s">
        <v>236</v>
      </c>
      <c r="B6" s="168">
        <v>4780533</v>
      </c>
      <c r="C6" s="168">
        <v>4780533</v>
      </c>
      <c r="D6" s="168" t="s">
        <v>129</v>
      </c>
      <c r="E6" s="168">
        <v>4780533</v>
      </c>
      <c r="F6" s="168">
        <v>558484</v>
      </c>
      <c r="G6" s="168">
        <v>182629</v>
      </c>
      <c r="H6" s="168">
        <v>1106962</v>
      </c>
      <c r="I6" s="168">
        <v>188952</v>
      </c>
      <c r="J6" s="168">
        <v>285463</v>
      </c>
      <c r="K6" s="168">
        <v>18329</v>
      </c>
      <c r="L6" s="168">
        <v>185040</v>
      </c>
      <c r="M6" s="168">
        <v>7306394</v>
      </c>
      <c r="N6" s="168" t="s">
        <v>129</v>
      </c>
      <c r="O6" s="168">
        <v>-985137</v>
      </c>
      <c r="P6" s="168">
        <v>6321257</v>
      </c>
      <c r="Q6" s="168">
        <v>10052</v>
      </c>
      <c r="R6" s="168" t="s">
        <v>129</v>
      </c>
      <c r="S6" s="168" t="s">
        <v>129</v>
      </c>
      <c r="T6" s="168">
        <v>81339</v>
      </c>
      <c r="U6" s="168">
        <v>252832</v>
      </c>
      <c r="V6" s="168">
        <v>17639</v>
      </c>
      <c r="W6" s="168">
        <v>1231086</v>
      </c>
      <c r="X6" s="168">
        <v>22712</v>
      </c>
      <c r="Y6" s="168">
        <v>715</v>
      </c>
      <c r="Z6" s="168">
        <v>104704</v>
      </c>
      <c r="AA6" s="168">
        <v>8042336</v>
      </c>
      <c r="AB6" s="168" t="s">
        <v>129</v>
      </c>
      <c r="AC6" s="168">
        <v>-818457</v>
      </c>
      <c r="AD6" s="194">
        <v>7223878</v>
      </c>
    </row>
    <row r="7" spans="1:30" ht="21.75" customHeight="1" x14ac:dyDescent="0.45">
      <c r="A7" s="64" t="s">
        <v>237</v>
      </c>
      <c r="B7" s="168">
        <v>1707592</v>
      </c>
      <c r="C7" s="168">
        <v>1707592</v>
      </c>
      <c r="D7" s="168" t="s">
        <v>129</v>
      </c>
      <c r="E7" s="168">
        <v>1707592</v>
      </c>
      <c r="F7" s="168">
        <v>1255284</v>
      </c>
      <c r="G7" s="168" t="s">
        <v>129</v>
      </c>
      <c r="H7" s="168">
        <v>744659</v>
      </c>
      <c r="I7" s="168">
        <v>3608</v>
      </c>
      <c r="J7" s="168">
        <v>8631</v>
      </c>
      <c r="K7" s="168">
        <v>12757</v>
      </c>
      <c r="L7" s="168">
        <v>67583</v>
      </c>
      <c r="M7" s="168">
        <v>3800116</v>
      </c>
      <c r="N7" s="168" t="s">
        <v>129</v>
      </c>
      <c r="O7" s="168">
        <v>-4080</v>
      </c>
      <c r="P7" s="168">
        <v>3796036</v>
      </c>
      <c r="Q7" s="168" t="s">
        <v>129</v>
      </c>
      <c r="R7" s="168" t="s">
        <v>129</v>
      </c>
      <c r="S7" s="168" t="s">
        <v>129</v>
      </c>
      <c r="T7" s="168">
        <v>53</v>
      </c>
      <c r="U7" s="168">
        <v>36</v>
      </c>
      <c r="V7" s="168">
        <v>4462</v>
      </c>
      <c r="W7" s="168">
        <v>950860</v>
      </c>
      <c r="X7" s="168" t="s">
        <v>129</v>
      </c>
      <c r="Y7" s="168">
        <v>16724</v>
      </c>
      <c r="Z7" s="168" t="s">
        <v>129</v>
      </c>
      <c r="AA7" s="168">
        <v>4768170</v>
      </c>
      <c r="AB7" s="168" t="s">
        <v>129</v>
      </c>
      <c r="AC7" s="168" t="s">
        <v>129</v>
      </c>
      <c r="AD7" s="194">
        <v>4768170</v>
      </c>
    </row>
    <row r="8" spans="1:30" ht="21.75" customHeight="1" x14ac:dyDescent="0.45">
      <c r="A8" s="64" t="s">
        <v>238</v>
      </c>
      <c r="B8" s="168">
        <v>220405</v>
      </c>
      <c r="C8" s="168">
        <v>220405</v>
      </c>
      <c r="D8" s="168" t="s">
        <v>129</v>
      </c>
      <c r="E8" s="168">
        <v>220405</v>
      </c>
      <c r="F8" s="168">
        <v>44358</v>
      </c>
      <c r="G8" s="168">
        <v>395</v>
      </c>
      <c r="H8" s="168">
        <v>46059</v>
      </c>
      <c r="I8" s="168">
        <v>-12197</v>
      </c>
      <c r="J8" s="168">
        <v>50566</v>
      </c>
      <c r="K8" s="168">
        <v>42249</v>
      </c>
      <c r="L8" s="168">
        <v>34183</v>
      </c>
      <c r="M8" s="168">
        <v>426019</v>
      </c>
      <c r="N8" s="168" t="s">
        <v>129</v>
      </c>
      <c r="O8" s="168" t="s">
        <v>129</v>
      </c>
      <c r="P8" s="168">
        <v>426019</v>
      </c>
      <c r="Q8" s="168">
        <v>-1230</v>
      </c>
      <c r="R8" s="168" t="s">
        <v>129</v>
      </c>
      <c r="S8" s="168">
        <v>-52</v>
      </c>
      <c r="T8" s="168">
        <v>-36798</v>
      </c>
      <c r="U8" s="168">
        <v>479</v>
      </c>
      <c r="V8" s="168">
        <v>-2432</v>
      </c>
      <c r="W8" s="168">
        <v>-40400</v>
      </c>
      <c r="X8" s="168">
        <v>-5122</v>
      </c>
      <c r="Y8" s="168">
        <v>33361</v>
      </c>
      <c r="Z8" s="168">
        <v>-26021</v>
      </c>
      <c r="AA8" s="168">
        <v>347803</v>
      </c>
      <c r="AB8" s="168" t="s">
        <v>129</v>
      </c>
      <c r="AC8" s="168">
        <v>-4500</v>
      </c>
      <c r="AD8" s="194">
        <v>343303</v>
      </c>
    </row>
    <row r="9" spans="1:30" ht="21.75" customHeight="1" x14ac:dyDescent="0.45">
      <c r="A9" s="64" t="s">
        <v>239</v>
      </c>
      <c r="B9" s="168" t="s">
        <v>129</v>
      </c>
      <c r="C9" s="168" t="s">
        <v>129</v>
      </c>
      <c r="D9" s="168" t="s">
        <v>129</v>
      </c>
      <c r="E9" s="168" t="s">
        <v>129</v>
      </c>
      <c r="F9" s="168" t="s">
        <v>129</v>
      </c>
      <c r="G9" s="168" t="s">
        <v>129</v>
      </c>
      <c r="H9" s="168" t="s">
        <v>129</v>
      </c>
      <c r="I9" s="168" t="s">
        <v>129</v>
      </c>
      <c r="J9" s="168" t="s">
        <v>129</v>
      </c>
      <c r="K9" s="168" t="s">
        <v>129</v>
      </c>
      <c r="L9" s="168" t="s">
        <v>129</v>
      </c>
      <c r="M9" s="168" t="s">
        <v>129</v>
      </c>
      <c r="N9" s="168" t="s">
        <v>129</v>
      </c>
      <c r="O9" s="168" t="s">
        <v>129</v>
      </c>
      <c r="P9" s="168" t="s">
        <v>129</v>
      </c>
      <c r="Q9" s="168" t="s">
        <v>129</v>
      </c>
      <c r="R9" s="168" t="s">
        <v>129</v>
      </c>
      <c r="S9" s="168" t="s">
        <v>129</v>
      </c>
      <c r="T9" s="168" t="s">
        <v>129</v>
      </c>
      <c r="U9" s="168" t="s">
        <v>129</v>
      </c>
      <c r="V9" s="168" t="s">
        <v>129</v>
      </c>
      <c r="W9" s="168" t="s">
        <v>129</v>
      </c>
      <c r="X9" s="168" t="s">
        <v>129</v>
      </c>
      <c r="Y9" s="168" t="s">
        <v>129</v>
      </c>
      <c r="Z9" s="168" t="s">
        <v>129</v>
      </c>
      <c r="AA9" s="168" t="s">
        <v>129</v>
      </c>
      <c r="AB9" s="168" t="s">
        <v>129</v>
      </c>
      <c r="AC9" s="168" t="s">
        <v>129</v>
      </c>
      <c r="AD9" s="194" t="s">
        <v>129</v>
      </c>
    </row>
    <row r="10" spans="1:30" ht="21.75" customHeight="1" x14ac:dyDescent="0.45">
      <c r="A10" s="64" t="s">
        <v>240</v>
      </c>
      <c r="B10" s="168" t="s">
        <v>129</v>
      </c>
      <c r="C10" s="168" t="s">
        <v>129</v>
      </c>
      <c r="D10" s="168" t="s">
        <v>129</v>
      </c>
      <c r="E10" s="168" t="s">
        <v>129</v>
      </c>
      <c r="F10" s="168" t="s">
        <v>129</v>
      </c>
      <c r="G10" s="168" t="s">
        <v>129</v>
      </c>
      <c r="H10" s="168" t="s">
        <v>129</v>
      </c>
      <c r="I10" s="168" t="s">
        <v>129</v>
      </c>
      <c r="J10" s="168" t="s">
        <v>129</v>
      </c>
      <c r="K10" s="168" t="s">
        <v>129</v>
      </c>
      <c r="L10" s="168" t="s">
        <v>129</v>
      </c>
      <c r="M10" s="168" t="s">
        <v>129</v>
      </c>
      <c r="N10" s="168" t="s">
        <v>129</v>
      </c>
      <c r="O10" s="168" t="s">
        <v>129</v>
      </c>
      <c r="P10" s="168" t="s">
        <v>129</v>
      </c>
      <c r="Q10" s="168" t="s">
        <v>129</v>
      </c>
      <c r="R10" s="168" t="s">
        <v>129</v>
      </c>
      <c r="S10" s="168" t="s">
        <v>129</v>
      </c>
      <c r="T10" s="168" t="s">
        <v>129</v>
      </c>
      <c r="U10" s="168" t="s">
        <v>129</v>
      </c>
      <c r="V10" s="168" t="s">
        <v>129</v>
      </c>
      <c r="W10" s="168" t="s">
        <v>129</v>
      </c>
      <c r="X10" s="168" t="s">
        <v>129</v>
      </c>
      <c r="Y10" s="168" t="s">
        <v>129</v>
      </c>
      <c r="Z10" s="168" t="s">
        <v>129</v>
      </c>
      <c r="AA10" s="168" t="s">
        <v>129</v>
      </c>
      <c r="AB10" s="168" t="s">
        <v>129</v>
      </c>
      <c r="AC10" s="168" t="s">
        <v>129</v>
      </c>
      <c r="AD10" s="194" t="s">
        <v>129</v>
      </c>
    </row>
    <row r="11" spans="1:30" ht="21.75" customHeight="1" x14ac:dyDescent="0.45">
      <c r="A11" s="64" t="s">
        <v>241</v>
      </c>
      <c r="B11" s="168" t="s">
        <v>129</v>
      </c>
      <c r="C11" s="168" t="s">
        <v>129</v>
      </c>
      <c r="D11" s="168" t="s">
        <v>129</v>
      </c>
      <c r="E11" s="168" t="s">
        <v>129</v>
      </c>
      <c r="F11" s="168" t="s">
        <v>129</v>
      </c>
      <c r="G11" s="168" t="s">
        <v>129</v>
      </c>
      <c r="H11" s="168" t="s">
        <v>129</v>
      </c>
      <c r="I11" s="168" t="s">
        <v>129</v>
      </c>
      <c r="J11" s="168" t="s">
        <v>129</v>
      </c>
      <c r="K11" s="168" t="s">
        <v>129</v>
      </c>
      <c r="L11" s="168" t="s">
        <v>129</v>
      </c>
      <c r="M11" s="168" t="s">
        <v>129</v>
      </c>
      <c r="N11" s="168" t="s">
        <v>129</v>
      </c>
      <c r="O11" s="168" t="s">
        <v>129</v>
      </c>
      <c r="P11" s="168" t="s">
        <v>129</v>
      </c>
      <c r="Q11" s="168" t="s">
        <v>129</v>
      </c>
      <c r="R11" s="168" t="s">
        <v>129</v>
      </c>
      <c r="S11" s="168" t="s">
        <v>129</v>
      </c>
      <c r="T11" s="168" t="s">
        <v>129</v>
      </c>
      <c r="U11" s="168" t="s">
        <v>129</v>
      </c>
      <c r="V11" s="168" t="s">
        <v>129</v>
      </c>
      <c r="W11" s="168" t="s">
        <v>129</v>
      </c>
      <c r="X11" s="168" t="s">
        <v>129</v>
      </c>
      <c r="Y11" s="168" t="s">
        <v>129</v>
      </c>
      <c r="Z11" s="168" t="s">
        <v>129</v>
      </c>
      <c r="AA11" s="168" t="s">
        <v>129</v>
      </c>
      <c r="AB11" s="168" t="s">
        <v>129</v>
      </c>
      <c r="AC11" s="168" t="s">
        <v>129</v>
      </c>
      <c r="AD11" s="194" t="s">
        <v>129</v>
      </c>
    </row>
    <row r="12" spans="1:30" ht="21.75" customHeight="1" x14ac:dyDescent="0.45">
      <c r="A12" s="64" t="s">
        <v>242</v>
      </c>
      <c r="B12" s="168" t="s">
        <v>129</v>
      </c>
      <c r="C12" s="168" t="s">
        <v>129</v>
      </c>
      <c r="D12" s="168" t="s">
        <v>129</v>
      </c>
      <c r="E12" s="168" t="s">
        <v>129</v>
      </c>
      <c r="F12" s="168" t="s">
        <v>129</v>
      </c>
      <c r="G12" s="168" t="s">
        <v>129</v>
      </c>
      <c r="H12" s="168" t="s">
        <v>129</v>
      </c>
      <c r="I12" s="168" t="s">
        <v>129</v>
      </c>
      <c r="J12" s="168" t="s">
        <v>129</v>
      </c>
      <c r="K12" s="168" t="s">
        <v>129</v>
      </c>
      <c r="L12" s="168" t="s">
        <v>129</v>
      </c>
      <c r="M12" s="168" t="s">
        <v>129</v>
      </c>
      <c r="N12" s="168" t="s">
        <v>129</v>
      </c>
      <c r="O12" s="168" t="s">
        <v>129</v>
      </c>
      <c r="P12" s="168" t="s">
        <v>129</v>
      </c>
      <c r="Q12" s="168" t="s">
        <v>129</v>
      </c>
      <c r="R12" s="168" t="s">
        <v>129</v>
      </c>
      <c r="S12" s="168" t="s">
        <v>129</v>
      </c>
      <c r="T12" s="168" t="s">
        <v>129</v>
      </c>
      <c r="U12" s="168" t="s">
        <v>129</v>
      </c>
      <c r="V12" s="168" t="s">
        <v>129</v>
      </c>
      <c r="W12" s="168" t="s">
        <v>129</v>
      </c>
      <c r="X12" s="168" t="s">
        <v>129</v>
      </c>
      <c r="Y12" s="168" t="s">
        <v>129</v>
      </c>
      <c r="Z12" s="168" t="s">
        <v>129</v>
      </c>
      <c r="AA12" s="168" t="s">
        <v>129</v>
      </c>
      <c r="AB12" s="168" t="s">
        <v>129</v>
      </c>
      <c r="AC12" s="168" t="s">
        <v>129</v>
      </c>
      <c r="AD12" s="194" t="s">
        <v>129</v>
      </c>
    </row>
    <row r="13" spans="1:30" ht="21.75" customHeight="1" x14ac:dyDescent="0.45">
      <c r="A13" s="64" t="s">
        <v>243</v>
      </c>
      <c r="B13" s="168" t="s">
        <v>129</v>
      </c>
      <c r="C13" s="168" t="s">
        <v>129</v>
      </c>
      <c r="D13" s="168" t="s">
        <v>129</v>
      </c>
      <c r="E13" s="168" t="s">
        <v>129</v>
      </c>
      <c r="F13" s="168" t="s">
        <v>129</v>
      </c>
      <c r="G13" s="168" t="s">
        <v>129</v>
      </c>
      <c r="H13" s="168" t="s">
        <v>129</v>
      </c>
      <c r="I13" s="168" t="s">
        <v>129</v>
      </c>
      <c r="J13" s="168" t="s">
        <v>129</v>
      </c>
      <c r="K13" s="168" t="s">
        <v>129</v>
      </c>
      <c r="L13" s="168" t="s">
        <v>129</v>
      </c>
      <c r="M13" s="168" t="s">
        <v>129</v>
      </c>
      <c r="N13" s="168" t="s">
        <v>129</v>
      </c>
      <c r="O13" s="168" t="s">
        <v>129</v>
      </c>
      <c r="P13" s="168" t="s">
        <v>129</v>
      </c>
      <c r="Q13" s="168" t="s">
        <v>129</v>
      </c>
      <c r="R13" s="168" t="s">
        <v>129</v>
      </c>
      <c r="S13" s="168" t="s">
        <v>129</v>
      </c>
      <c r="T13" s="168" t="s">
        <v>129</v>
      </c>
      <c r="U13" s="168" t="s">
        <v>129</v>
      </c>
      <c r="V13" s="168" t="s">
        <v>129</v>
      </c>
      <c r="W13" s="168" t="s">
        <v>129</v>
      </c>
      <c r="X13" s="168" t="s">
        <v>129</v>
      </c>
      <c r="Y13" s="168" t="s">
        <v>129</v>
      </c>
      <c r="Z13" s="168" t="s">
        <v>129</v>
      </c>
      <c r="AA13" s="168" t="s">
        <v>129</v>
      </c>
      <c r="AB13" s="168" t="s">
        <v>129</v>
      </c>
      <c r="AC13" s="168" t="s">
        <v>129</v>
      </c>
      <c r="AD13" s="194" t="s">
        <v>129</v>
      </c>
    </row>
    <row r="14" spans="1:30" ht="21.75" customHeight="1" x14ac:dyDescent="0.45">
      <c r="A14" s="64" t="s">
        <v>244</v>
      </c>
      <c r="B14" s="168">
        <v>1910</v>
      </c>
      <c r="C14" s="168">
        <v>1910</v>
      </c>
      <c r="D14" s="168" t="s">
        <v>129</v>
      </c>
      <c r="E14" s="168">
        <v>1910</v>
      </c>
      <c r="F14" s="168" t="s">
        <v>129</v>
      </c>
      <c r="G14" s="168" t="s">
        <v>129</v>
      </c>
      <c r="H14" s="168" t="s">
        <v>129</v>
      </c>
      <c r="I14" s="168" t="s">
        <v>129</v>
      </c>
      <c r="J14" s="168" t="s">
        <v>129</v>
      </c>
      <c r="K14" s="168" t="s">
        <v>129</v>
      </c>
      <c r="L14" s="168" t="s">
        <v>129</v>
      </c>
      <c r="M14" s="168">
        <v>1910</v>
      </c>
      <c r="N14" s="168" t="s">
        <v>129</v>
      </c>
      <c r="O14" s="168" t="s">
        <v>129</v>
      </c>
      <c r="P14" s="168">
        <v>1910</v>
      </c>
      <c r="Q14" s="168" t="s">
        <v>129</v>
      </c>
      <c r="R14" s="168" t="s">
        <v>129</v>
      </c>
      <c r="S14" s="168" t="s">
        <v>129</v>
      </c>
      <c r="T14" s="168" t="s">
        <v>129</v>
      </c>
      <c r="U14" s="168" t="s">
        <v>129</v>
      </c>
      <c r="V14" s="168" t="s">
        <v>129</v>
      </c>
      <c r="W14" s="168" t="s">
        <v>129</v>
      </c>
      <c r="X14" s="168" t="s">
        <v>129</v>
      </c>
      <c r="Y14" s="168" t="s">
        <v>129</v>
      </c>
      <c r="Z14" s="168" t="s">
        <v>129</v>
      </c>
      <c r="AA14" s="168">
        <v>1910</v>
      </c>
      <c r="AB14" s="168" t="s">
        <v>129</v>
      </c>
      <c r="AC14" s="168" t="s">
        <v>129</v>
      </c>
      <c r="AD14" s="194">
        <v>1910</v>
      </c>
    </row>
    <row r="15" spans="1:30" ht="21.75" customHeight="1" x14ac:dyDescent="0.45">
      <c r="A15" s="64" t="s">
        <v>245</v>
      </c>
      <c r="B15" s="168">
        <v>-1367448</v>
      </c>
      <c r="C15" s="168">
        <v>-1367448</v>
      </c>
      <c r="D15" s="168" t="s">
        <v>129</v>
      </c>
      <c r="E15" s="168">
        <v>-1367448</v>
      </c>
      <c r="F15" s="168" t="s">
        <v>129</v>
      </c>
      <c r="G15" s="168" t="s">
        <v>129</v>
      </c>
      <c r="H15" s="168" t="s">
        <v>129</v>
      </c>
      <c r="I15" s="168" t="s">
        <v>129</v>
      </c>
      <c r="J15" s="168">
        <v>345</v>
      </c>
      <c r="K15" s="168" t="s">
        <v>129</v>
      </c>
      <c r="L15" s="168">
        <v>1180</v>
      </c>
      <c r="M15" s="168">
        <v>-1365923</v>
      </c>
      <c r="N15" s="168" t="s">
        <v>129</v>
      </c>
      <c r="O15" s="168" t="s">
        <v>129</v>
      </c>
      <c r="P15" s="168">
        <v>-1365923</v>
      </c>
      <c r="Q15" s="168" t="s">
        <v>129</v>
      </c>
      <c r="R15" s="168" t="s">
        <v>129</v>
      </c>
      <c r="S15" s="168" t="s">
        <v>129</v>
      </c>
      <c r="T15" s="168" t="s">
        <v>129</v>
      </c>
      <c r="U15" s="168" t="s">
        <v>129</v>
      </c>
      <c r="V15" s="168" t="s">
        <v>129</v>
      </c>
      <c r="W15" s="168" t="s">
        <v>129</v>
      </c>
      <c r="X15" s="168" t="s">
        <v>129</v>
      </c>
      <c r="Y15" s="168" t="s">
        <v>129</v>
      </c>
      <c r="Z15" s="168" t="s">
        <v>129</v>
      </c>
      <c r="AA15" s="168">
        <v>-1365923</v>
      </c>
      <c r="AB15" s="168" t="s">
        <v>129</v>
      </c>
      <c r="AC15" s="168" t="s">
        <v>129</v>
      </c>
      <c r="AD15" s="194">
        <v>-1365923</v>
      </c>
    </row>
    <row r="16" spans="1:30" ht="21.75" customHeight="1" x14ac:dyDescent="0.45">
      <c r="A16" s="64" t="s">
        <v>306</v>
      </c>
      <c r="B16" s="168" t="s">
        <v>129</v>
      </c>
      <c r="C16" s="168" t="s">
        <v>129</v>
      </c>
      <c r="D16" s="168" t="s">
        <v>129</v>
      </c>
      <c r="E16" s="168" t="s">
        <v>129</v>
      </c>
      <c r="F16" s="168" t="s">
        <v>129</v>
      </c>
      <c r="G16" s="168" t="s">
        <v>129</v>
      </c>
      <c r="H16" s="168" t="s">
        <v>129</v>
      </c>
      <c r="I16" s="168" t="s">
        <v>129</v>
      </c>
      <c r="J16" s="168" t="s">
        <v>129</v>
      </c>
      <c r="K16" s="168" t="s">
        <v>129</v>
      </c>
      <c r="L16" s="168" t="s">
        <v>129</v>
      </c>
      <c r="M16" s="168" t="s">
        <v>129</v>
      </c>
      <c r="N16" s="168" t="s">
        <v>129</v>
      </c>
      <c r="O16" s="168" t="s">
        <v>129</v>
      </c>
      <c r="P16" s="168" t="s">
        <v>129</v>
      </c>
      <c r="Q16" s="168" t="s">
        <v>129</v>
      </c>
      <c r="R16" s="168" t="s">
        <v>129</v>
      </c>
      <c r="S16" s="168" t="s">
        <v>129</v>
      </c>
      <c r="T16" s="168" t="s">
        <v>129</v>
      </c>
      <c r="U16" s="168" t="s">
        <v>129</v>
      </c>
      <c r="V16" s="168" t="s">
        <v>129</v>
      </c>
      <c r="W16" s="168" t="s">
        <v>129</v>
      </c>
      <c r="X16" s="168" t="s">
        <v>129</v>
      </c>
      <c r="Y16" s="168" t="s">
        <v>129</v>
      </c>
      <c r="Z16" s="168" t="s">
        <v>129</v>
      </c>
      <c r="AA16" s="168" t="s">
        <v>129</v>
      </c>
      <c r="AB16" s="168" t="s">
        <v>129</v>
      </c>
      <c r="AC16" s="168" t="s">
        <v>129</v>
      </c>
      <c r="AD16" s="194" t="s">
        <v>129</v>
      </c>
    </row>
    <row r="17" spans="1:30" ht="21.75" customHeight="1" x14ac:dyDescent="0.45">
      <c r="A17" s="64" t="s">
        <v>307</v>
      </c>
      <c r="B17" s="168" t="s">
        <v>129</v>
      </c>
      <c r="C17" s="168" t="s">
        <v>129</v>
      </c>
      <c r="D17" s="168" t="s">
        <v>129</v>
      </c>
      <c r="E17" s="168" t="s">
        <v>129</v>
      </c>
      <c r="F17" s="168" t="s">
        <v>129</v>
      </c>
      <c r="G17" s="168" t="s">
        <v>129</v>
      </c>
      <c r="H17" s="168" t="s">
        <v>129</v>
      </c>
      <c r="I17" s="168" t="s">
        <v>129</v>
      </c>
      <c r="J17" s="168" t="s">
        <v>129</v>
      </c>
      <c r="K17" s="168" t="s">
        <v>129</v>
      </c>
      <c r="L17" s="168" t="s">
        <v>129</v>
      </c>
      <c r="M17" s="168" t="s">
        <v>129</v>
      </c>
      <c r="N17" s="168" t="s">
        <v>129</v>
      </c>
      <c r="O17" s="168" t="s">
        <v>129</v>
      </c>
      <c r="P17" s="168" t="s">
        <v>129</v>
      </c>
      <c r="Q17" s="168" t="s">
        <v>129</v>
      </c>
      <c r="R17" s="168" t="s">
        <v>129</v>
      </c>
      <c r="S17" s="168" t="s">
        <v>129</v>
      </c>
      <c r="T17" s="168" t="s">
        <v>129</v>
      </c>
      <c r="U17" s="168" t="s">
        <v>129</v>
      </c>
      <c r="V17" s="168" t="s">
        <v>129</v>
      </c>
      <c r="W17" s="168" t="s">
        <v>129</v>
      </c>
      <c r="X17" s="168" t="s">
        <v>129</v>
      </c>
      <c r="Y17" s="168" t="s">
        <v>129</v>
      </c>
      <c r="Z17" s="168" t="s">
        <v>129</v>
      </c>
      <c r="AA17" s="168" t="s">
        <v>129</v>
      </c>
      <c r="AB17" s="168" t="s">
        <v>129</v>
      </c>
      <c r="AC17" s="168" t="s">
        <v>129</v>
      </c>
      <c r="AD17" s="194" t="s">
        <v>129</v>
      </c>
    </row>
    <row r="18" spans="1:30" ht="21.75" customHeight="1" x14ac:dyDescent="0.45">
      <c r="A18" s="64" t="s">
        <v>308</v>
      </c>
      <c r="B18" s="168" t="s">
        <v>129</v>
      </c>
      <c r="C18" s="168" t="s">
        <v>129</v>
      </c>
      <c r="D18" s="168" t="s">
        <v>129</v>
      </c>
      <c r="E18" s="168" t="s">
        <v>129</v>
      </c>
      <c r="F18" s="168" t="s">
        <v>129</v>
      </c>
      <c r="G18" s="168" t="s">
        <v>129</v>
      </c>
      <c r="H18" s="168" t="s">
        <v>129</v>
      </c>
      <c r="I18" s="168" t="s">
        <v>129</v>
      </c>
      <c r="J18" s="168" t="s">
        <v>129</v>
      </c>
      <c r="K18" s="168" t="s">
        <v>129</v>
      </c>
      <c r="L18" s="168" t="s">
        <v>129</v>
      </c>
      <c r="M18" s="168" t="s">
        <v>129</v>
      </c>
      <c r="N18" s="168" t="s">
        <v>129</v>
      </c>
      <c r="O18" s="168" t="s">
        <v>129</v>
      </c>
      <c r="P18" s="168" t="s">
        <v>129</v>
      </c>
      <c r="Q18" s="168">
        <v>-2856</v>
      </c>
      <c r="R18" s="168" t="s">
        <v>129</v>
      </c>
      <c r="S18" s="168">
        <v>-73</v>
      </c>
      <c r="T18" s="168" t="s">
        <v>129</v>
      </c>
      <c r="U18" s="168">
        <v>2</v>
      </c>
      <c r="V18" s="168">
        <v>3950</v>
      </c>
      <c r="W18" s="168">
        <v>-1014</v>
      </c>
      <c r="X18" s="168" t="s">
        <v>129</v>
      </c>
      <c r="Y18" s="168">
        <v>0</v>
      </c>
      <c r="Z18" s="168" t="s">
        <v>129</v>
      </c>
      <c r="AA18" s="168">
        <v>10</v>
      </c>
      <c r="AB18" s="168" t="s">
        <v>129</v>
      </c>
      <c r="AC18" s="168" t="s">
        <v>129</v>
      </c>
      <c r="AD18" s="194">
        <v>10</v>
      </c>
    </row>
    <row r="19" spans="1:30" ht="21.75" customHeight="1" x14ac:dyDescent="0.45">
      <c r="A19" s="64" t="s">
        <v>246</v>
      </c>
      <c r="B19" s="168" t="s">
        <v>129</v>
      </c>
      <c r="C19" s="168" t="s">
        <v>129</v>
      </c>
      <c r="D19" s="168" t="s">
        <v>129</v>
      </c>
      <c r="E19" s="168" t="s">
        <v>129</v>
      </c>
      <c r="F19" s="168" t="s">
        <v>129</v>
      </c>
      <c r="G19" s="168" t="s">
        <v>129</v>
      </c>
      <c r="H19" s="168" t="s">
        <v>129</v>
      </c>
      <c r="I19" s="168" t="s">
        <v>129</v>
      </c>
      <c r="J19" s="168" t="s">
        <v>129</v>
      </c>
      <c r="K19" s="168" t="s">
        <v>129</v>
      </c>
      <c r="L19" s="168" t="s">
        <v>129</v>
      </c>
      <c r="M19" s="168" t="s">
        <v>129</v>
      </c>
      <c r="N19" s="168" t="s">
        <v>129</v>
      </c>
      <c r="O19" s="168" t="s">
        <v>129</v>
      </c>
      <c r="P19" s="168" t="s">
        <v>129</v>
      </c>
      <c r="Q19" s="168" t="s">
        <v>129</v>
      </c>
      <c r="R19" s="168" t="s">
        <v>129</v>
      </c>
      <c r="S19" s="168" t="s">
        <v>129</v>
      </c>
      <c r="T19" s="168" t="s">
        <v>129</v>
      </c>
      <c r="U19" s="168" t="s">
        <v>129</v>
      </c>
      <c r="V19" s="168">
        <v>-3998</v>
      </c>
      <c r="W19" s="168" t="s">
        <v>129</v>
      </c>
      <c r="X19" s="168" t="s">
        <v>129</v>
      </c>
      <c r="Y19" s="168" t="s">
        <v>129</v>
      </c>
      <c r="Z19" s="168" t="s">
        <v>129</v>
      </c>
      <c r="AA19" s="168">
        <v>-3998</v>
      </c>
      <c r="AB19" s="168" t="s">
        <v>129</v>
      </c>
      <c r="AC19" s="168" t="s">
        <v>129</v>
      </c>
      <c r="AD19" s="194">
        <v>-3998</v>
      </c>
    </row>
    <row r="20" spans="1:30" ht="21.75" customHeight="1" x14ac:dyDescent="0.45">
      <c r="A20" s="64" t="s">
        <v>247</v>
      </c>
      <c r="B20" s="168">
        <v>-1145133</v>
      </c>
      <c r="C20" s="168">
        <v>-1145133</v>
      </c>
      <c r="D20" s="168" t="s">
        <v>129</v>
      </c>
      <c r="E20" s="168">
        <v>-1145133</v>
      </c>
      <c r="F20" s="168">
        <v>44358</v>
      </c>
      <c r="G20" s="168">
        <v>395</v>
      </c>
      <c r="H20" s="168">
        <v>46059</v>
      </c>
      <c r="I20" s="168">
        <v>-12197</v>
      </c>
      <c r="J20" s="168">
        <v>50911</v>
      </c>
      <c r="K20" s="168">
        <v>42249</v>
      </c>
      <c r="L20" s="168">
        <v>35363</v>
      </c>
      <c r="M20" s="168">
        <v>-937994</v>
      </c>
      <c r="N20" s="168" t="s">
        <v>129</v>
      </c>
      <c r="O20" s="168" t="s">
        <v>129</v>
      </c>
      <c r="P20" s="168">
        <v>-937994</v>
      </c>
      <c r="Q20" s="168">
        <v>-4086</v>
      </c>
      <c r="R20" s="168" t="s">
        <v>129</v>
      </c>
      <c r="S20" s="168">
        <v>-125</v>
      </c>
      <c r="T20" s="168">
        <v>-36798</v>
      </c>
      <c r="U20" s="168">
        <v>481</v>
      </c>
      <c r="V20" s="168">
        <v>-2479</v>
      </c>
      <c r="W20" s="168">
        <v>-41415</v>
      </c>
      <c r="X20" s="168">
        <v>-5122</v>
      </c>
      <c r="Y20" s="168">
        <v>33361</v>
      </c>
      <c r="Z20" s="168">
        <v>-26021</v>
      </c>
      <c r="AA20" s="168">
        <v>-1020198</v>
      </c>
      <c r="AB20" s="168" t="s">
        <v>129</v>
      </c>
      <c r="AC20" s="168">
        <v>-4500</v>
      </c>
      <c r="AD20" s="194">
        <v>-1024698</v>
      </c>
    </row>
    <row r="21" spans="1:30" ht="21.75" customHeight="1" thickBot="1" x14ac:dyDescent="0.6">
      <c r="A21" s="65" t="s">
        <v>248</v>
      </c>
      <c r="B21" s="195">
        <v>8652076</v>
      </c>
      <c r="C21" s="195">
        <v>8652076</v>
      </c>
      <c r="D21" s="195" t="s">
        <v>129</v>
      </c>
      <c r="E21" s="195">
        <v>8652076</v>
      </c>
      <c r="F21" s="195">
        <v>900822</v>
      </c>
      <c r="G21" s="195">
        <v>6406</v>
      </c>
      <c r="H21" s="195">
        <v>489514</v>
      </c>
      <c r="I21" s="195">
        <v>2253478</v>
      </c>
      <c r="J21" s="195">
        <v>787862</v>
      </c>
      <c r="K21" s="195">
        <v>1845453</v>
      </c>
      <c r="L21" s="195">
        <v>455940</v>
      </c>
      <c r="M21" s="195">
        <v>15391551</v>
      </c>
      <c r="N21" s="195" t="s">
        <v>129</v>
      </c>
      <c r="O21" s="195">
        <v>-718170</v>
      </c>
      <c r="P21" s="195">
        <v>14673381</v>
      </c>
      <c r="Q21" s="195">
        <v>35893</v>
      </c>
      <c r="R21" s="195" t="s">
        <v>129</v>
      </c>
      <c r="S21" s="195">
        <v>7298</v>
      </c>
      <c r="T21" s="195">
        <v>205145</v>
      </c>
      <c r="U21" s="195">
        <v>-151533</v>
      </c>
      <c r="V21" s="195">
        <v>7610</v>
      </c>
      <c r="W21" s="195">
        <v>88423</v>
      </c>
      <c r="X21" s="195">
        <v>156498</v>
      </c>
      <c r="Y21" s="195">
        <v>832530</v>
      </c>
      <c r="Z21" s="195">
        <v>102825</v>
      </c>
      <c r="AA21" s="195">
        <v>15958070</v>
      </c>
      <c r="AB21" s="195" t="s">
        <v>129</v>
      </c>
      <c r="AC21" s="195">
        <v>-139801</v>
      </c>
      <c r="AD21" s="196">
        <v>15818269</v>
      </c>
    </row>
  </sheetData>
  <phoneticPr fontId="2"/>
  <pageMargins left="0.78740157480314965" right="0.39370078740157483" top="0.59055118110236227" bottom="0.39370078740157483" header="0.19685039370078741" footer="0.19685039370078741"/>
  <pageSetup paperSize="9" scale="46" orientation="landscape" r:id="rId1"/>
  <colBreaks count="1" manualBreakCount="1">
    <brk id="16"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AD54"/>
  <sheetViews>
    <sheetView topLeftCell="A31" workbookViewId="0">
      <selection activeCell="B58" sqref="B58"/>
    </sheetView>
  </sheetViews>
  <sheetFormatPr defaultColWidth="8.86328125" defaultRowHeight="11" x14ac:dyDescent="0.45"/>
  <cols>
    <col min="1" max="1" width="44.86328125" style="61" customWidth="1"/>
    <col min="2" max="29" width="18.1328125" style="61" customWidth="1"/>
    <col min="30" max="30" width="19.6328125" style="61" customWidth="1"/>
    <col min="31" max="16384" width="8.86328125" style="61"/>
  </cols>
  <sheetData>
    <row r="1" spans="1:30" ht="22" thickBot="1" x14ac:dyDescent="0.6">
      <c r="A1" s="60" t="s">
        <v>343</v>
      </c>
      <c r="B1" s="35"/>
      <c r="D1" s="35"/>
      <c r="F1" s="35"/>
      <c r="P1" s="62" t="s">
        <v>682</v>
      </c>
      <c r="AD1" s="62" t="s">
        <v>682</v>
      </c>
    </row>
    <row r="2" spans="1:30" ht="20.149999999999999" customHeight="1" thickBot="1" x14ac:dyDescent="0.6">
      <c r="A2" s="56" t="s">
        <v>376</v>
      </c>
      <c r="B2" s="50" t="s">
        <v>114</v>
      </c>
      <c r="C2" s="51" t="s">
        <v>344</v>
      </c>
      <c r="D2" s="51" t="s">
        <v>345</v>
      </c>
      <c r="E2" s="51" t="s">
        <v>346</v>
      </c>
      <c r="F2" s="51" t="s">
        <v>347</v>
      </c>
      <c r="G2" s="51" t="s">
        <v>348</v>
      </c>
      <c r="H2" s="51" t="s">
        <v>349</v>
      </c>
      <c r="I2" s="51" t="s">
        <v>350</v>
      </c>
      <c r="J2" s="51" t="s">
        <v>351</v>
      </c>
      <c r="K2" s="51" t="s">
        <v>352</v>
      </c>
      <c r="L2" s="51" t="s">
        <v>353</v>
      </c>
      <c r="M2" s="51" t="s">
        <v>354</v>
      </c>
      <c r="N2" s="51" t="s">
        <v>355</v>
      </c>
      <c r="O2" s="51" t="s">
        <v>356</v>
      </c>
      <c r="P2" s="51" t="s">
        <v>357</v>
      </c>
      <c r="Q2" s="51" t="s">
        <v>358</v>
      </c>
      <c r="R2" s="51" t="s">
        <v>359</v>
      </c>
      <c r="S2" s="51" t="s">
        <v>360</v>
      </c>
      <c r="T2" s="51" t="s">
        <v>361</v>
      </c>
      <c r="U2" s="51" t="s">
        <v>362</v>
      </c>
      <c r="V2" s="51" t="s">
        <v>363</v>
      </c>
      <c r="W2" s="51" t="s">
        <v>364</v>
      </c>
      <c r="X2" s="51" t="s">
        <v>365</v>
      </c>
      <c r="Y2" s="51" t="s">
        <v>366</v>
      </c>
      <c r="Z2" s="51" t="s">
        <v>603</v>
      </c>
      <c r="AA2" s="51" t="s">
        <v>367</v>
      </c>
      <c r="AB2" s="51" t="s">
        <v>368</v>
      </c>
      <c r="AC2" s="51" t="s">
        <v>369</v>
      </c>
      <c r="AD2" s="52" t="s">
        <v>370</v>
      </c>
    </row>
    <row r="3" spans="1:30" ht="18" customHeight="1" x14ac:dyDescent="0.45">
      <c r="A3" s="63" t="s">
        <v>249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3"/>
    </row>
    <row r="4" spans="1:30" ht="18" customHeight="1" x14ac:dyDescent="0.45">
      <c r="A4" s="64" t="s">
        <v>250</v>
      </c>
      <c r="B4" s="168">
        <v>5968309</v>
      </c>
      <c r="C4" s="168">
        <v>5968309</v>
      </c>
      <c r="D4" s="168" t="s">
        <v>129</v>
      </c>
      <c r="E4" s="168">
        <v>5968309</v>
      </c>
      <c r="F4" s="168">
        <v>1770057</v>
      </c>
      <c r="G4" s="168">
        <v>182334</v>
      </c>
      <c r="H4" s="168">
        <v>1804098</v>
      </c>
      <c r="I4" s="168">
        <v>114203</v>
      </c>
      <c r="J4" s="168">
        <v>946869</v>
      </c>
      <c r="K4" s="168">
        <v>245105</v>
      </c>
      <c r="L4" s="168">
        <v>143876</v>
      </c>
      <c r="M4" s="168">
        <v>11174851</v>
      </c>
      <c r="N4" s="168" t="s">
        <v>129</v>
      </c>
      <c r="O4" s="168">
        <v>-989217</v>
      </c>
      <c r="P4" s="168">
        <v>10185635</v>
      </c>
      <c r="Q4" s="168">
        <v>22736</v>
      </c>
      <c r="R4" s="168" t="s">
        <v>129</v>
      </c>
      <c r="S4" s="168">
        <v>1284</v>
      </c>
      <c r="T4" s="168">
        <v>94901</v>
      </c>
      <c r="U4" s="168">
        <v>219897</v>
      </c>
      <c r="V4" s="168">
        <v>22824</v>
      </c>
      <c r="W4" s="168">
        <v>2223807</v>
      </c>
      <c r="X4" s="168">
        <v>25456</v>
      </c>
      <c r="Y4" s="168">
        <v>45820</v>
      </c>
      <c r="Z4" s="168">
        <v>318484</v>
      </c>
      <c r="AA4" s="168">
        <v>13160845</v>
      </c>
      <c r="AB4" s="168" t="s">
        <v>129</v>
      </c>
      <c r="AC4" s="168">
        <v>-841219</v>
      </c>
      <c r="AD4" s="194">
        <v>12319625</v>
      </c>
    </row>
    <row r="5" spans="1:30" ht="18" customHeight="1" x14ac:dyDescent="0.45">
      <c r="A5" s="64" t="s">
        <v>251</v>
      </c>
      <c r="B5" s="168">
        <v>2147456</v>
      </c>
      <c r="C5" s="168">
        <v>2147456</v>
      </c>
      <c r="D5" s="168" t="s">
        <v>129</v>
      </c>
      <c r="E5" s="168">
        <v>2147456</v>
      </c>
      <c r="F5" s="168">
        <v>85655</v>
      </c>
      <c r="G5" s="168">
        <v>6350</v>
      </c>
      <c r="H5" s="168">
        <v>130284</v>
      </c>
      <c r="I5" s="168">
        <v>106523</v>
      </c>
      <c r="J5" s="168">
        <v>946810</v>
      </c>
      <c r="K5" s="168">
        <v>244965</v>
      </c>
      <c r="L5" s="168">
        <v>87727</v>
      </c>
      <c r="M5" s="168">
        <v>3755771</v>
      </c>
      <c r="N5" s="168" t="s">
        <v>129</v>
      </c>
      <c r="O5" s="168" t="s">
        <v>129</v>
      </c>
      <c r="P5" s="168">
        <v>3755771</v>
      </c>
      <c r="Q5" s="168">
        <v>12487</v>
      </c>
      <c r="R5" s="168" t="s">
        <v>129</v>
      </c>
      <c r="S5" s="168">
        <v>485</v>
      </c>
      <c r="T5" s="168">
        <v>94715</v>
      </c>
      <c r="U5" s="168">
        <v>219125</v>
      </c>
      <c r="V5" s="168">
        <v>21607</v>
      </c>
      <c r="W5" s="168">
        <v>76017</v>
      </c>
      <c r="X5" s="168">
        <v>16524</v>
      </c>
      <c r="Y5" s="168">
        <v>45820</v>
      </c>
      <c r="Z5" s="168">
        <v>318351</v>
      </c>
      <c r="AA5" s="168">
        <v>4560901</v>
      </c>
      <c r="AB5" s="168" t="s">
        <v>129</v>
      </c>
      <c r="AC5" s="168">
        <v>-22784</v>
      </c>
      <c r="AD5" s="194">
        <v>4538117</v>
      </c>
    </row>
    <row r="6" spans="1:30" ht="18" customHeight="1" x14ac:dyDescent="0.45">
      <c r="A6" s="64" t="s">
        <v>252</v>
      </c>
      <c r="B6" s="168">
        <v>916467</v>
      </c>
      <c r="C6" s="168">
        <v>916467</v>
      </c>
      <c r="D6" s="168" t="s">
        <v>129</v>
      </c>
      <c r="E6" s="168">
        <v>916467</v>
      </c>
      <c r="F6" s="168">
        <v>41646</v>
      </c>
      <c r="G6" s="168">
        <v>4141</v>
      </c>
      <c r="H6" s="168">
        <v>21759</v>
      </c>
      <c r="I6" s="168">
        <v>12783</v>
      </c>
      <c r="J6" s="168">
        <v>622721</v>
      </c>
      <c r="K6" s="168">
        <v>26221</v>
      </c>
      <c r="L6" s="168">
        <v>9855</v>
      </c>
      <c r="M6" s="168">
        <v>1655594</v>
      </c>
      <c r="N6" s="168" t="s">
        <v>129</v>
      </c>
      <c r="O6" s="168" t="s">
        <v>129</v>
      </c>
      <c r="P6" s="168">
        <v>1655594</v>
      </c>
      <c r="Q6" s="168">
        <v>9461</v>
      </c>
      <c r="R6" s="168" t="s">
        <v>129</v>
      </c>
      <c r="S6" s="168">
        <v>116</v>
      </c>
      <c r="T6" s="168">
        <v>6071</v>
      </c>
      <c r="U6" s="168">
        <v>195807</v>
      </c>
      <c r="V6" s="168">
        <v>17907</v>
      </c>
      <c r="W6" s="168">
        <v>328</v>
      </c>
      <c r="X6" s="168">
        <v>10000</v>
      </c>
      <c r="Y6" s="168">
        <v>8964</v>
      </c>
      <c r="Z6" s="168">
        <v>155012</v>
      </c>
      <c r="AA6" s="168">
        <v>2059259</v>
      </c>
      <c r="AB6" s="168" t="s">
        <v>129</v>
      </c>
      <c r="AC6" s="168" t="s">
        <v>129</v>
      </c>
      <c r="AD6" s="194">
        <v>2059259</v>
      </c>
    </row>
    <row r="7" spans="1:30" ht="18" customHeight="1" x14ac:dyDescent="0.45">
      <c r="A7" s="64" t="s">
        <v>253</v>
      </c>
      <c r="B7" s="168">
        <v>1145953</v>
      </c>
      <c r="C7" s="168">
        <v>1145953</v>
      </c>
      <c r="D7" s="168" t="s">
        <v>129</v>
      </c>
      <c r="E7" s="168">
        <v>1145953</v>
      </c>
      <c r="F7" s="168">
        <v>36714</v>
      </c>
      <c r="G7" s="168">
        <v>2025</v>
      </c>
      <c r="H7" s="168">
        <v>39926</v>
      </c>
      <c r="I7" s="168">
        <v>59040</v>
      </c>
      <c r="J7" s="168">
        <v>273209</v>
      </c>
      <c r="K7" s="168">
        <v>214420</v>
      </c>
      <c r="L7" s="168">
        <v>33472</v>
      </c>
      <c r="M7" s="168">
        <v>1804759</v>
      </c>
      <c r="N7" s="168" t="s">
        <v>129</v>
      </c>
      <c r="O7" s="168" t="s">
        <v>129</v>
      </c>
      <c r="P7" s="168">
        <v>1804759</v>
      </c>
      <c r="Q7" s="168">
        <v>3026</v>
      </c>
      <c r="R7" s="168" t="s">
        <v>129</v>
      </c>
      <c r="S7" s="168">
        <v>369</v>
      </c>
      <c r="T7" s="168">
        <v>88519</v>
      </c>
      <c r="U7" s="168">
        <v>22988</v>
      </c>
      <c r="V7" s="168">
        <v>3700</v>
      </c>
      <c r="W7" s="168">
        <v>22048</v>
      </c>
      <c r="X7" s="168">
        <v>6524</v>
      </c>
      <c r="Y7" s="168">
        <v>38292</v>
      </c>
      <c r="Z7" s="168">
        <v>161778</v>
      </c>
      <c r="AA7" s="168">
        <v>2152003</v>
      </c>
      <c r="AB7" s="168" t="s">
        <v>129</v>
      </c>
      <c r="AC7" s="168">
        <v>-8758</v>
      </c>
      <c r="AD7" s="194">
        <v>2143245</v>
      </c>
    </row>
    <row r="8" spans="1:30" ht="18" customHeight="1" x14ac:dyDescent="0.45">
      <c r="A8" s="64" t="s">
        <v>254</v>
      </c>
      <c r="B8" s="168">
        <v>13738</v>
      </c>
      <c r="C8" s="168">
        <v>13738</v>
      </c>
      <c r="D8" s="168" t="s">
        <v>129</v>
      </c>
      <c r="E8" s="168">
        <v>13738</v>
      </c>
      <c r="F8" s="168" t="s">
        <v>129</v>
      </c>
      <c r="G8" s="168" t="s">
        <v>129</v>
      </c>
      <c r="H8" s="168" t="s">
        <v>129</v>
      </c>
      <c r="I8" s="168">
        <v>34313</v>
      </c>
      <c r="J8" s="168">
        <v>15184</v>
      </c>
      <c r="K8" s="168">
        <v>2982</v>
      </c>
      <c r="L8" s="168">
        <v>43565</v>
      </c>
      <c r="M8" s="168">
        <v>109783</v>
      </c>
      <c r="N8" s="168" t="s">
        <v>129</v>
      </c>
      <c r="O8" s="168" t="s">
        <v>129</v>
      </c>
      <c r="P8" s="168">
        <v>109783</v>
      </c>
      <c r="Q8" s="168" t="s">
        <v>129</v>
      </c>
      <c r="R8" s="168" t="s">
        <v>129</v>
      </c>
      <c r="S8" s="168" t="s">
        <v>129</v>
      </c>
      <c r="T8" s="168">
        <v>125</v>
      </c>
      <c r="U8" s="168">
        <v>330</v>
      </c>
      <c r="V8" s="168" t="s">
        <v>129</v>
      </c>
      <c r="W8" s="168" t="s">
        <v>129</v>
      </c>
      <c r="X8" s="168" t="s">
        <v>129</v>
      </c>
      <c r="Y8" s="168">
        <v>1038</v>
      </c>
      <c r="Z8" s="168">
        <v>131</v>
      </c>
      <c r="AA8" s="168">
        <v>111407</v>
      </c>
      <c r="AB8" s="168" t="s">
        <v>129</v>
      </c>
      <c r="AC8" s="168" t="s">
        <v>129</v>
      </c>
      <c r="AD8" s="194">
        <v>111407</v>
      </c>
    </row>
    <row r="9" spans="1:30" ht="18" customHeight="1" x14ac:dyDescent="0.45">
      <c r="A9" s="64" t="s">
        <v>255</v>
      </c>
      <c r="B9" s="168">
        <v>71298</v>
      </c>
      <c r="C9" s="168">
        <v>71298</v>
      </c>
      <c r="D9" s="168" t="s">
        <v>129</v>
      </c>
      <c r="E9" s="168">
        <v>71298</v>
      </c>
      <c r="F9" s="168">
        <v>7295</v>
      </c>
      <c r="G9" s="168">
        <v>184</v>
      </c>
      <c r="H9" s="168">
        <v>68600</v>
      </c>
      <c r="I9" s="168">
        <v>387</v>
      </c>
      <c r="J9" s="168">
        <v>35695</v>
      </c>
      <c r="K9" s="168">
        <v>1342</v>
      </c>
      <c r="L9" s="168">
        <v>835</v>
      </c>
      <c r="M9" s="168">
        <v>185635</v>
      </c>
      <c r="N9" s="168" t="s">
        <v>129</v>
      </c>
      <c r="O9" s="168" t="s">
        <v>129</v>
      </c>
      <c r="P9" s="168">
        <v>185635</v>
      </c>
      <c r="Q9" s="168" t="s">
        <v>129</v>
      </c>
      <c r="R9" s="168" t="s">
        <v>129</v>
      </c>
      <c r="S9" s="168" t="s">
        <v>129</v>
      </c>
      <c r="T9" s="168" t="s">
        <v>129</v>
      </c>
      <c r="U9" s="168" t="s">
        <v>129</v>
      </c>
      <c r="V9" s="168" t="s">
        <v>129</v>
      </c>
      <c r="W9" s="168">
        <v>53641</v>
      </c>
      <c r="X9" s="168" t="s">
        <v>129</v>
      </c>
      <c r="Y9" s="168">
        <v>-2474</v>
      </c>
      <c r="Z9" s="168">
        <v>1429</v>
      </c>
      <c r="AA9" s="168">
        <v>238232</v>
      </c>
      <c r="AB9" s="168" t="s">
        <v>129</v>
      </c>
      <c r="AC9" s="168">
        <v>-14026</v>
      </c>
      <c r="AD9" s="194">
        <v>224206</v>
      </c>
    </row>
    <row r="10" spans="1:30" ht="18" customHeight="1" x14ac:dyDescent="0.45">
      <c r="A10" s="64" t="s">
        <v>256</v>
      </c>
      <c r="B10" s="168">
        <v>3820853</v>
      </c>
      <c r="C10" s="168">
        <v>3820853</v>
      </c>
      <c r="D10" s="168" t="s">
        <v>129</v>
      </c>
      <c r="E10" s="168">
        <v>3820853</v>
      </c>
      <c r="F10" s="168">
        <v>1684402</v>
      </c>
      <c r="G10" s="168">
        <v>175985</v>
      </c>
      <c r="H10" s="168">
        <v>1673814</v>
      </c>
      <c r="I10" s="168">
        <v>7680</v>
      </c>
      <c r="J10" s="168">
        <v>59</v>
      </c>
      <c r="K10" s="168">
        <v>141</v>
      </c>
      <c r="L10" s="168">
        <v>56149</v>
      </c>
      <c r="M10" s="168">
        <v>7419081</v>
      </c>
      <c r="N10" s="168" t="s">
        <v>129</v>
      </c>
      <c r="O10" s="168">
        <v>-989217</v>
      </c>
      <c r="P10" s="168">
        <v>6429864</v>
      </c>
      <c r="Q10" s="168">
        <v>10249</v>
      </c>
      <c r="R10" s="168" t="s">
        <v>129</v>
      </c>
      <c r="S10" s="168">
        <v>799</v>
      </c>
      <c r="T10" s="168">
        <v>186</v>
      </c>
      <c r="U10" s="168">
        <v>772</v>
      </c>
      <c r="V10" s="168">
        <v>1218</v>
      </c>
      <c r="W10" s="168">
        <v>2147790</v>
      </c>
      <c r="X10" s="168">
        <v>8933</v>
      </c>
      <c r="Y10" s="168" t="s">
        <v>129</v>
      </c>
      <c r="Z10" s="168">
        <v>134</v>
      </c>
      <c r="AA10" s="168">
        <v>8599944</v>
      </c>
      <c r="AB10" s="168" t="s">
        <v>129</v>
      </c>
      <c r="AC10" s="168">
        <v>-818435</v>
      </c>
      <c r="AD10" s="194">
        <v>7781509</v>
      </c>
    </row>
    <row r="11" spans="1:30" ht="18" customHeight="1" x14ac:dyDescent="0.45">
      <c r="A11" s="64" t="s">
        <v>257</v>
      </c>
      <c r="B11" s="168">
        <v>1432184</v>
      </c>
      <c r="C11" s="168">
        <v>1432184</v>
      </c>
      <c r="D11" s="168" t="s">
        <v>129</v>
      </c>
      <c r="E11" s="168">
        <v>1432184</v>
      </c>
      <c r="F11" s="168">
        <v>1677851</v>
      </c>
      <c r="G11" s="168">
        <v>175985</v>
      </c>
      <c r="H11" s="168">
        <v>1673514</v>
      </c>
      <c r="I11" s="168">
        <v>5853</v>
      </c>
      <c r="J11" s="168" t="s">
        <v>129</v>
      </c>
      <c r="K11" s="168">
        <v>127</v>
      </c>
      <c r="L11" s="168">
        <v>56149</v>
      </c>
      <c r="M11" s="168">
        <v>5021662</v>
      </c>
      <c r="N11" s="168" t="s">
        <v>129</v>
      </c>
      <c r="O11" s="168">
        <v>-4463</v>
      </c>
      <c r="P11" s="168">
        <v>5017199</v>
      </c>
      <c r="Q11" s="168">
        <v>10249</v>
      </c>
      <c r="R11" s="168" t="s">
        <v>129</v>
      </c>
      <c r="S11" s="168">
        <v>799</v>
      </c>
      <c r="T11" s="168">
        <v>57</v>
      </c>
      <c r="U11" s="168">
        <v>630</v>
      </c>
      <c r="V11" s="168">
        <v>1163</v>
      </c>
      <c r="W11" s="168">
        <v>3840</v>
      </c>
      <c r="X11" s="168">
        <v>8856</v>
      </c>
      <c r="Y11" s="168" t="s">
        <v>129</v>
      </c>
      <c r="Z11" s="168" t="s">
        <v>129</v>
      </c>
      <c r="AA11" s="168">
        <v>5042793</v>
      </c>
      <c r="AB11" s="168" t="s">
        <v>129</v>
      </c>
      <c r="AC11" s="168">
        <v>-818435</v>
      </c>
      <c r="AD11" s="194">
        <v>4224358</v>
      </c>
    </row>
    <row r="12" spans="1:30" ht="18" customHeight="1" x14ac:dyDescent="0.45">
      <c r="A12" s="64" t="s">
        <v>258</v>
      </c>
      <c r="B12" s="168">
        <v>1169629</v>
      </c>
      <c r="C12" s="168">
        <v>1169629</v>
      </c>
      <c r="D12" s="168" t="s">
        <v>129</v>
      </c>
      <c r="E12" s="168">
        <v>1169629</v>
      </c>
      <c r="F12" s="168">
        <v>420</v>
      </c>
      <c r="G12" s="168" t="s">
        <v>129</v>
      </c>
      <c r="H12" s="168">
        <v>300</v>
      </c>
      <c r="I12" s="168" t="s">
        <v>129</v>
      </c>
      <c r="J12" s="168" t="s">
        <v>129</v>
      </c>
      <c r="K12" s="168" t="s">
        <v>129</v>
      </c>
      <c r="L12" s="168" t="s">
        <v>129</v>
      </c>
      <c r="M12" s="168">
        <v>1170349</v>
      </c>
      <c r="N12" s="168" t="s">
        <v>129</v>
      </c>
      <c r="O12" s="168" t="s">
        <v>129</v>
      </c>
      <c r="P12" s="168">
        <v>1170349</v>
      </c>
      <c r="Q12" s="168" t="s">
        <v>129</v>
      </c>
      <c r="R12" s="168" t="s">
        <v>129</v>
      </c>
      <c r="S12" s="168" t="s">
        <v>129</v>
      </c>
      <c r="T12" s="168" t="s">
        <v>129</v>
      </c>
      <c r="U12" s="168" t="s">
        <v>129</v>
      </c>
      <c r="V12" s="168">
        <v>51</v>
      </c>
      <c r="W12" s="168">
        <v>2143950</v>
      </c>
      <c r="X12" s="168">
        <v>76</v>
      </c>
      <c r="Y12" s="168" t="s">
        <v>129</v>
      </c>
      <c r="Z12" s="168" t="s">
        <v>129</v>
      </c>
      <c r="AA12" s="168">
        <v>3314426</v>
      </c>
      <c r="AB12" s="168" t="s">
        <v>129</v>
      </c>
      <c r="AC12" s="168" t="s">
        <v>129</v>
      </c>
      <c r="AD12" s="194">
        <v>3314426</v>
      </c>
    </row>
    <row r="13" spans="1:30" ht="18" customHeight="1" x14ac:dyDescent="0.45">
      <c r="A13" s="64" t="s">
        <v>259</v>
      </c>
      <c r="B13" s="168">
        <v>1218135</v>
      </c>
      <c r="C13" s="168">
        <v>1218135</v>
      </c>
      <c r="D13" s="168" t="s">
        <v>129</v>
      </c>
      <c r="E13" s="168">
        <v>1218135</v>
      </c>
      <c r="F13" s="168">
        <v>6131</v>
      </c>
      <c r="G13" s="168" t="s">
        <v>129</v>
      </c>
      <c r="H13" s="168" t="s">
        <v>129</v>
      </c>
      <c r="I13" s="168" t="s">
        <v>129</v>
      </c>
      <c r="J13" s="168" t="s">
        <v>129</v>
      </c>
      <c r="K13" s="168" t="s">
        <v>129</v>
      </c>
      <c r="L13" s="168" t="s">
        <v>129</v>
      </c>
      <c r="M13" s="168">
        <v>1224266</v>
      </c>
      <c r="N13" s="168" t="s">
        <v>129</v>
      </c>
      <c r="O13" s="168">
        <v>-1224266</v>
      </c>
      <c r="P13" s="168" t="s">
        <v>129</v>
      </c>
      <c r="Q13" s="168" t="s">
        <v>129</v>
      </c>
      <c r="R13" s="168" t="s">
        <v>129</v>
      </c>
      <c r="S13" s="168" t="s">
        <v>129</v>
      </c>
      <c r="T13" s="168" t="s">
        <v>129</v>
      </c>
      <c r="U13" s="168" t="s">
        <v>129</v>
      </c>
      <c r="V13" s="168" t="s">
        <v>129</v>
      </c>
      <c r="W13" s="168" t="s">
        <v>129</v>
      </c>
      <c r="X13" s="168" t="s">
        <v>129</v>
      </c>
      <c r="Y13" s="168" t="s">
        <v>129</v>
      </c>
      <c r="Z13" s="168" t="s">
        <v>129</v>
      </c>
      <c r="AA13" s="168" t="s">
        <v>129</v>
      </c>
      <c r="AB13" s="168" t="s">
        <v>129</v>
      </c>
      <c r="AC13" s="168" t="s">
        <v>129</v>
      </c>
      <c r="AD13" s="194" t="s">
        <v>129</v>
      </c>
    </row>
    <row r="14" spans="1:30" ht="18" customHeight="1" x14ac:dyDescent="0.45">
      <c r="A14" s="64" t="s">
        <v>255</v>
      </c>
      <c r="B14" s="168">
        <v>905</v>
      </c>
      <c r="C14" s="168">
        <v>905</v>
      </c>
      <c r="D14" s="168" t="s">
        <v>129</v>
      </c>
      <c r="E14" s="168">
        <v>905</v>
      </c>
      <c r="F14" s="168" t="s">
        <v>129</v>
      </c>
      <c r="G14" s="168" t="s">
        <v>129</v>
      </c>
      <c r="H14" s="168" t="s">
        <v>129</v>
      </c>
      <c r="I14" s="168">
        <v>1827</v>
      </c>
      <c r="J14" s="168">
        <v>59</v>
      </c>
      <c r="K14" s="168">
        <v>13</v>
      </c>
      <c r="L14" s="168" t="s">
        <v>129</v>
      </c>
      <c r="M14" s="168">
        <v>2804</v>
      </c>
      <c r="N14" s="168" t="s">
        <v>129</v>
      </c>
      <c r="O14" s="168">
        <v>239513</v>
      </c>
      <c r="P14" s="168">
        <v>242317</v>
      </c>
      <c r="Q14" s="168" t="s">
        <v>129</v>
      </c>
      <c r="R14" s="168" t="s">
        <v>129</v>
      </c>
      <c r="S14" s="168" t="s">
        <v>129</v>
      </c>
      <c r="T14" s="168">
        <v>129</v>
      </c>
      <c r="U14" s="168">
        <v>142</v>
      </c>
      <c r="V14" s="168">
        <v>3</v>
      </c>
      <c r="W14" s="168" t="s">
        <v>129</v>
      </c>
      <c r="X14" s="168" t="s">
        <v>129</v>
      </c>
      <c r="Y14" s="168" t="s">
        <v>129</v>
      </c>
      <c r="Z14" s="168">
        <v>134</v>
      </c>
      <c r="AA14" s="168">
        <v>242725</v>
      </c>
      <c r="AB14" s="168" t="s">
        <v>129</v>
      </c>
      <c r="AC14" s="168" t="s">
        <v>129</v>
      </c>
      <c r="AD14" s="194">
        <v>242725</v>
      </c>
    </row>
    <row r="15" spans="1:30" ht="18" customHeight="1" x14ac:dyDescent="0.45">
      <c r="A15" s="64" t="s">
        <v>260</v>
      </c>
      <c r="B15" s="168">
        <v>6668117</v>
      </c>
      <c r="C15" s="168">
        <v>6668117</v>
      </c>
      <c r="D15" s="168" t="s">
        <v>129</v>
      </c>
      <c r="E15" s="168">
        <v>6668117</v>
      </c>
      <c r="F15" s="168">
        <v>1816590</v>
      </c>
      <c r="G15" s="168">
        <v>183235</v>
      </c>
      <c r="H15" s="168">
        <v>1850009</v>
      </c>
      <c r="I15" s="168">
        <v>218120</v>
      </c>
      <c r="J15" s="168">
        <v>1005841</v>
      </c>
      <c r="K15" s="168">
        <v>280438</v>
      </c>
      <c r="L15" s="168">
        <v>162292</v>
      </c>
      <c r="M15" s="168">
        <v>12184644</v>
      </c>
      <c r="N15" s="168">
        <v>7718</v>
      </c>
      <c r="O15" s="168">
        <v>-989217</v>
      </c>
      <c r="P15" s="168">
        <v>11203145</v>
      </c>
      <c r="Q15" s="168">
        <v>21474</v>
      </c>
      <c r="R15" s="168" t="s">
        <v>129</v>
      </c>
      <c r="S15" s="168">
        <v>1177</v>
      </c>
      <c r="T15" s="168">
        <v>102194</v>
      </c>
      <c r="U15" s="168">
        <v>254016</v>
      </c>
      <c r="V15" s="168">
        <v>22352</v>
      </c>
      <c r="W15" s="168">
        <v>2181971</v>
      </c>
      <c r="X15" s="168">
        <v>26164</v>
      </c>
      <c r="Y15" s="168">
        <v>112480</v>
      </c>
      <c r="Z15" s="168">
        <v>325724</v>
      </c>
      <c r="AA15" s="168">
        <v>14250696</v>
      </c>
      <c r="AB15" s="168" t="s">
        <v>129</v>
      </c>
      <c r="AC15" s="168">
        <v>-841219</v>
      </c>
      <c r="AD15" s="194">
        <v>13409476</v>
      </c>
    </row>
    <row r="16" spans="1:30" ht="18" customHeight="1" x14ac:dyDescent="0.45">
      <c r="A16" s="64" t="s">
        <v>261</v>
      </c>
      <c r="B16" s="168">
        <v>4771064</v>
      </c>
      <c r="C16" s="168">
        <v>4771064</v>
      </c>
      <c r="D16" s="168" t="s">
        <v>129</v>
      </c>
      <c r="E16" s="168">
        <v>4771064</v>
      </c>
      <c r="F16" s="168">
        <v>548415</v>
      </c>
      <c r="G16" s="168">
        <v>182969</v>
      </c>
      <c r="H16" s="168">
        <v>1105234</v>
      </c>
      <c r="I16" s="168">
        <v>185068</v>
      </c>
      <c r="J16" s="168">
        <v>212547</v>
      </c>
      <c r="K16" s="168">
        <v>6037</v>
      </c>
      <c r="L16" s="168">
        <v>69890</v>
      </c>
      <c r="M16" s="168">
        <v>7081223</v>
      </c>
      <c r="N16" s="168">
        <v>7718</v>
      </c>
      <c r="O16" s="168">
        <v>-985137</v>
      </c>
      <c r="P16" s="168">
        <v>6103804</v>
      </c>
      <c r="Q16" s="168" t="s">
        <v>129</v>
      </c>
      <c r="R16" s="168" t="s">
        <v>129</v>
      </c>
      <c r="S16" s="168" t="s">
        <v>129</v>
      </c>
      <c r="T16" s="168">
        <v>81339</v>
      </c>
      <c r="U16" s="168">
        <v>252832</v>
      </c>
      <c r="V16" s="168">
        <v>17647</v>
      </c>
      <c r="W16" s="168">
        <v>1231086</v>
      </c>
      <c r="X16" s="168">
        <v>22712</v>
      </c>
      <c r="Y16" s="168" t="s">
        <v>129</v>
      </c>
      <c r="Z16" s="168">
        <v>104704</v>
      </c>
      <c r="AA16" s="168">
        <v>7814124</v>
      </c>
      <c r="AB16" s="168" t="s">
        <v>129</v>
      </c>
      <c r="AC16" s="168">
        <v>-810683</v>
      </c>
      <c r="AD16" s="194">
        <v>7003441</v>
      </c>
    </row>
    <row r="17" spans="1:30" ht="18" customHeight="1" x14ac:dyDescent="0.45">
      <c r="A17" s="64" t="s">
        <v>262</v>
      </c>
      <c r="B17" s="168">
        <v>1677684</v>
      </c>
      <c r="C17" s="168">
        <v>1677684</v>
      </c>
      <c r="D17" s="168" t="s">
        <v>129</v>
      </c>
      <c r="E17" s="168">
        <v>1677684</v>
      </c>
      <c r="F17" s="168">
        <v>1255284</v>
      </c>
      <c r="G17" s="168" t="s">
        <v>129</v>
      </c>
      <c r="H17" s="168">
        <v>744659</v>
      </c>
      <c r="I17" s="168">
        <v>3608</v>
      </c>
      <c r="J17" s="168">
        <v>4080</v>
      </c>
      <c r="K17" s="168" t="s">
        <v>129</v>
      </c>
      <c r="L17" s="168" t="s">
        <v>129</v>
      </c>
      <c r="M17" s="168">
        <v>3685316</v>
      </c>
      <c r="N17" s="168" t="s">
        <v>129</v>
      </c>
      <c r="O17" s="168">
        <v>-4080</v>
      </c>
      <c r="P17" s="168">
        <v>3681236</v>
      </c>
      <c r="Q17" s="168" t="s">
        <v>129</v>
      </c>
      <c r="R17" s="168" t="s">
        <v>129</v>
      </c>
      <c r="S17" s="168" t="s">
        <v>129</v>
      </c>
      <c r="T17" s="168">
        <v>53</v>
      </c>
      <c r="U17" s="168">
        <v>36</v>
      </c>
      <c r="V17" s="168">
        <v>4462</v>
      </c>
      <c r="W17" s="168">
        <v>949412</v>
      </c>
      <c r="X17" s="168" t="s">
        <v>129</v>
      </c>
      <c r="Y17" s="168" t="s">
        <v>129</v>
      </c>
      <c r="Z17" s="168" t="s">
        <v>129</v>
      </c>
      <c r="AA17" s="168">
        <v>4635198</v>
      </c>
      <c r="AB17" s="168" t="s">
        <v>129</v>
      </c>
      <c r="AC17" s="168" t="s">
        <v>129</v>
      </c>
      <c r="AD17" s="194">
        <v>4635198</v>
      </c>
    </row>
    <row r="18" spans="1:30" ht="18" customHeight="1" x14ac:dyDescent="0.45">
      <c r="A18" s="64" t="s">
        <v>263</v>
      </c>
      <c r="B18" s="168">
        <v>115200</v>
      </c>
      <c r="C18" s="168">
        <v>115200</v>
      </c>
      <c r="D18" s="168" t="s">
        <v>129</v>
      </c>
      <c r="E18" s="168">
        <v>115200</v>
      </c>
      <c r="F18" s="168">
        <v>174</v>
      </c>
      <c r="G18" s="168">
        <v>43</v>
      </c>
      <c r="H18" s="168">
        <v>38</v>
      </c>
      <c r="I18" s="168">
        <v>29441</v>
      </c>
      <c r="J18" s="168">
        <v>774045</v>
      </c>
      <c r="K18" s="168">
        <v>270919</v>
      </c>
      <c r="L18" s="168">
        <v>83448</v>
      </c>
      <c r="M18" s="168">
        <v>1273308</v>
      </c>
      <c r="N18" s="168" t="s">
        <v>129</v>
      </c>
      <c r="O18" s="168" t="s">
        <v>129</v>
      </c>
      <c r="P18" s="168">
        <v>1273308</v>
      </c>
      <c r="Q18" s="168">
        <v>1668</v>
      </c>
      <c r="R18" s="168" t="s">
        <v>129</v>
      </c>
      <c r="S18" s="168" t="s">
        <v>129</v>
      </c>
      <c r="T18" s="168">
        <v>15825</v>
      </c>
      <c r="U18" s="168">
        <v>160</v>
      </c>
      <c r="V18" s="168" t="s">
        <v>129</v>
      </c>
      <c r="W18" s="168" t="s">
        <v>129</v>
      </c>
      <c r="X18" s="168">
        <v>679</v>
      </c>
      <c r="Y18" s="168">
        <v>108288</v>
      </c>
      <c r="Z18" s="168" t="s">
        <v>129</v>
      </c>
      <c r="AA18" s="168">
        <v>1399928</v>
      </c>
      <c r="AB18" s="168" t="s">
        <v>129</v>
      </c>
      <c r="AC18" s="168" t="s">
        <v>129</v>
      </c>
      <c r="AD18" s="194">
        <v>1399928</v>
      </c>
    </row>
    <row r="19" spans="1:30" ht="18" customHeight="1" x14ac:dyDescent="0.45">
      <c r="A19" s="64" t="s">
        <v>264</v>
      </c>
      <c r="B19" s="168">
        <v>104169</v>
      </c>
      <c r="C19" s="168">
        <v>104169</v>
      </c>
      <c r="D19" s="168" t="s">
        <v>129</v>
      </c>
      <c r="E19" s="168">
        <v>104169</v>
      </c>
      <c r="F19" s="168">
        <v>12716</v>
      </c>
      <c r="G19" s="168">
        <v>224</v>
      </c>
      <c r="H19" s="168">
        <v>79</v>
      </c>
      <c r="I19" s="168">
        <v>4</v>
      </c>
      <c r="J19" s="168">
        <v>15169</v>
      </c>
      <c r="K19" s="168">
        <v>3482</v>
      </c>
      <c r="L19" s="168">
        <v>8954</v>
      </c>
      <c r="M19" s="168">
        <v>144797</v>
      </c>
      <c r="N19" s="168" t="s">
        <v>129</v>
      </c>
      <c r="O19" s="168" t="s">
        <v>129</v>
      </c>
      <c r="P19" s="168">
        <v>144797</v>
      </c>
      <c r="Q19" s="168">
        <v>19806</v>
      </c>
      <c r="R19" s="168" t="s">
        <v>129</v>
      </c>
      <c r="S19" s="168">
        <v>1177</v>
      </c>
      <c r="T19" s="168">
        <v>4977</v>
      </c>
      <c r="U19" s="168">
        <v>988</v>
      </c>
      <c r="V19" s="168">
        <v>243</v>
      </c>
      <c r="W19" s="168">
        <v>1473</v>
      </c>
      <c r="X19" s="168">
        <v>2773</v>
      </c>
      <c r="Y19" s="168">
        <v>4193</v>
      </c>
      <c r="Z19" s="168">
        <v>221020</v>
      </c>
      <c r="AA19" s="168">
        <v>401446</v>
      </c>
      <c r="AB19" s="168" t="s">
        <v>129</v>
      </c>
      <c r="AC19" s="168">
        <v>-30537</v>
      </c>
      <c r="AD19" s="194">
        <v>370909</v>
      </c>
    </row>
    <row r="20" spans="1:30" ht="18" customHeight="1" x14ac:dyDescent="0.45">
      <c r="A20" s="64" t="s">
        <v>265</v>
      </c>
      <c r="B20" s="168" t="s">
        <v>129</v>
      </c>
      <c r="C20" s="168" t="s">
        <v>129</v>
      </c>
      <c r="D20" s="168" t="s">
        <v>129</v>
      </c>
      <c r="E20" s="168" t="s">
        <v>129</v>
      </c>
      <c r="F20" s="168" t="s">
        <v>129</v>
      </c>
      <c r="G20" s="168" t="s">
        <v>129</v>
      </c>
      <c r="H20" s="168" t="s">
        <v>129</v>
      </c>
      <c r="I20" s="168" t="s">
        <v>129</v>
      </c>
      <c r="J20" s="168" t="s">
        <v>129</v>
      </c>
      <c r="K20" s="168">
        <v>1876</v>
      </c>
      <c r="L20" s="168">
        <v>492</v>
      </c>
      <c r="M20" s="168">
        <v>2368</v>
      </c>
      <c r="N20" s="168" t="s">
        <v>129</v>
      </c>
      <c r="O20" s="168" t="s">
        <v>129</v>
      </c>
      <c r="P20" s="168">
        <v>2368</v>
      </c>
      <c r="Q20" s="168" t="s">
        <v>129</v>
      </c>
      <c r="R20" s="168" t="s">
        <v>129</v>
      </c>
      <c r="S20" s="168" t="s">
        <v>129</v>
      </c>
      <c r="T20" s="168" t="s">
        <v>129</v>
      </c>
      <c r="U20" s="168" t="s">
        <v>129</v>
      </c>
      <c r="V20" s="168" t="s">
        <v>129</v>
      </c>
      <c r="W20" s="168" t="s">
        <v>129</v>
      </c>
      <c r="X20" s="168" t="s">
        <v>129</v>
      </c>
      <c r="Y20" s="168">
        <v>1299</v>
      </c>
      <c r="Z20" s="168" t="s">
        <v>129</v>
      </c>
      <c r="AA20" s="168">
        <v>3667</v>
      </c>
      <c r="AB20" s="168" t="s">
        <v>129</v>
      </c>
      <c r="AC20" s="168" t="s">
        <v>129</v>
      </c>
      <c r="AD20" s="194">
        <v>3667</v>
      </c>
    </row>
    <row r="21" spans="1:30" ht="18" customHeight="1" x14ac:dyDescent="0.45">
      <c r="A21" s="64" t="s">
        <v>266</v>
      </c>
      <c r="B21" s="168" t="s">
        <v>129</v>
      </c>
      <c r="C21" s="168" t="s">
        <v>129</v>
      </c>
      <c r="D21" s="168" t="s">
        <v>129</v>
      </c>
      <c r="E21" s="168" t="s">
        <v>129</v>
      </c>
      <c r="F21" s="168" t="s">
        <v>129</v>
      </c>
      <c r="G21" s="168" t="s">
        <v>129</v>
      </c>
      <c r="H21" s="168" t="s">
        <v>129</v>
      </c>
      <c r="I21" s="168" t="s">
        <v>129</v>
      </c>
      <c r="J21" s="168" t="s">
        <v>129</v>
      </c>
      <c r="K21" s="168" t="s">
        <v>129</v>
      </c>
      <c r="L21" s="168" t="s">
        <v>129</v>
      </c>
      <c r="M21" s="168" t="s">
        <v>129</v>
      </c>
      <c r="N21" s="168" t="s">
        <v>129</v>
      </c>
      <c r="O21" s="168" t="s">
        <v>129</v>
      </c>
      <c r="P21" s="168" t="s">
        <v>129</v>
      </c>
      <c r="Q21" s="168" t="s">
        <v>129</v>
      </c>
      <c r="R21" s="168" t="s">
        <v>129</v>
      </c>
      <c r="S21" s="168" t="s">
        <v>129</v>
      </c>
      <c r="T21" s="168" t="s">
        <v>129</v>
      </c>
      <c r="U21" s="168" t="s">
        <v>129</v>
      </c>
      <c r="V21" s="168" t="s">
        <v>129</v>
      </c>
      <c r="W21" s="168" t="s">
        <v>129</v>
      </c>
      <c r="X21" s="168" t="s">
        <v>129</v>
      </c>
      <c r="Y21" s="168" t="s">
        <v>129</v>
      </c>
      <c r="Z21" s="168" t="s">
        <v>129</v>
      </c>
      <c r="AA21" s="168" t="s">
        <v>129</v>
      </c>
      <c r="AB21" s="168" t="s">
        <v>129</v>
      </c>
      <c r="AC21" s="168" t="s">
        <v>129</v>
      </c>
      <c r="AD21" s="194" t="s">
        <v>129</v>
      </c>
    </row>
    <row r="22" spans="1:30" ht="18" customHeight="1" x14ac:dyDescent="0.45">
      <c r="A22" s="64" t="s">
        <v>267</v>
      </c>
      <c r="B22" s="168" t="s">
        <v>129</v>
      </c>
      <c r="C22" s="168" t="s">
        <v>129</v>
      </c>
      <c r="D22" s="168" t="s">
        <v>129</v>
      </c>
      <c r="E22" s="168" t="s">
        <v>129</v>
      </c>
      <c r="F22" s="168" t="s">
        <v>129</v>
      </c>
      <c r="G22" s="168" t="s">
        <v>129</v>
      </c>
      <c r="H22" s="168" t="s">
        <v>129</v>
      </c>
      <c r="I22" s="168" t="s">
        <v>129</v>
      </c>
      <c r="J22" s="168" t="s">
        <v>129</v>
      </c>
      <c r="K22" s="168">
        <v>1876</v>
      </c>
      <c r="L22" s="168">
        <v>492</v>
      </c>
      <c r="M22" s="168">
        <v>2368</v>
      </c>
      <c r="N22" s="168" t="s">
        <v>129</v>
      </c>
      <c r="O22" s="168" t="s">
        <v>129</v>
      </c>
      <c r="P22" s="168">
        <v>2368</v>
      </c>
      <c r="Q22" s="168" t="s">
        <v>129</v>
      </c>
      <c r="R22" s="168" t="s">
        <v>129</v>
      </c>
      <c r="S22" s="168" t="s">
        <v>129</v>
      </c>
      <c r="T22" s="168" t="s">
        <v>129</v>
      </c>
      <c r="U22" s="168" t="s">
        <v>129</v>
      </c>
      <c r="V22" s="168" t="s">
        <v>129</v>
      </c>
      <c r="W22" s="168" t="s">
        <v>129</v>
      </c>
      <c r="X22" s="168" t="s">
        <v>129</v>
      </c>
      <c r="Y22" s="168">
        <v>1299</v>
      </c>
      <c r="Z22" s="168" t="s">
        <v>129</v>
      </c>
      <c r="AA22" s="168">
        <v>3667</v>
      </c>
      <c r="AB22" s="168" t="s">
        <v>129</v>
      </c>
      <c r="AC22" s="168" t="s">
        <v>129</v>
      </c>
      <c r="AD22" s="194">
        <v>3667</v>
      </c>
    </row>
    <row r="23" spans="1:30" ht="18" customHeight="1" x14ac:dyDescent="0.45">
      <c r="A23" s="64" t="s">
        <v>268</v>
      </c>
      <c r="B23" s="168" t="s">
        <v>129</v>
      </c>
      <c r="C23" s="168" t="s">
        <v>129</v>
      </c>
      <c r="D23" s="168" t="s">
        <v>129</v>
      </c>
      <c r="E23" s="168" t="s">
        <v>129</v>
      </c>
      <c r="F23" s="168" t="s">
        <v>129</v>
      </c>
      <c r="G23" s="168" t="s">
        <v>129</v>
      </c>
      <c r="H23" s="168" t="s">
        <v>129</v>
      </c>
      <c r="I23" s="168" t="s">
        <v>129</v>
      </c>
      <c r="J23" s="168" t="s">
        <v>129</v>
      </c>
      <c r="K23" s="168" t="s">
        <v>129</v>
      </c>
      <c r="L23" s="168" t="s">
        <v>129</v>
      </c>
      <c r="M23" s="168" t="s">
        <v>129</v>
      </c>
      <c r="N23" s="168" t="s">
        <v>129</v>
      </c>
      <c r="O23" s="168" t="s">
        <v>129</v>
      </c>
      <c r="P23" s="168" t="s">
        <v>129</v>
      </c>
      <c r="Q23" s="168">
        <v>1617</v>
      </c>
      <c r="R23" s="168" t="s">
        <v>129</v>
      </c>
      <c r="S23" s="168" t="s">
        <v>129</v>
      </c>
      <c r="T23" s="168" t="s">
        <v>129</v>
      </c>
      <c r="U23" s="168" t="s">
        <v>129</v>
      </c>
      <c r="V23" s="168" t="s">
        <v>129</v>
      </c>
      <c r="W23" s="168" t="s">
        <v>129</v>
      </c>
      <c r="X23" s="168" t="s">
        <v>129</v>
      </c>
      <c r="Y23" s="168">
        <v>429</v>
      </c>
      <c r="Z23" s="168" t="s">
        <v>129</v>
      </c>
      <c r="AA23" s="168">
        <v>2046</v>
      </c>
      <c r="AB23" s="168" t="s">
        <v>129</v>
      </c>
      <c r="AC23" s="168" t="s">
        <v>129</v>
      </c>
      <c r="AD23" s="194">
        <v>2046</v>
      </c>
    </row>
    <row r="24" spans="1:30" ht="18" customHeight="1" x14ac:dyDescent="0.45">
      <c r="A24" s="64" t="s">
        <v>269</v>
      </c>
      <c r="B24" s="168">
        <v>699808</v>
      </c>
      <c r="C24" s="168">
        <v>699808</v>
      </c>
      <c r="D24" s="168" t="s">
        <v>129</v>
      </c>
      <c r="E24" s="168">
        <v>699808</v>
      </c>
      <c r="F24" s="168">
        <v>46534</v>
      </c>
      <c r="G24" s="168">
        <v>901</v>
      </c>
      <c r="H24" s="168">
        <v>45911</v>
      </c>
      <c r="I24" s="168">
        <v>103918</v>
      </c>
      <c r="J24" s="168">
        <v>58973</v>
      </c>
      <c r="K24" s="168">
        <v>33457</v>
      </c>
      <c r="L24" s="168">
        <v>17924</v>
      </c>
      <c r="M24" s="168">
        <v>1007424</v>
      </c>
      <c r="N24" s="168">
        <v>7718</v>
      </c>
      <c r="O24" s="168" t="s">
        <v>129</v>
      </c>
      <c r="P24" s="168">
        <v>1015142</v>
      </c>
      <c r="Q24" s="168">
        <v>354</v>
      </c>
      <c r="R24" s="168" t="s">
        <v>129</v>
      </c>
      <c r="S24" s="168">
        <v>-107</v>
      </c>
      <c r="T24" s="168">
        <v>7293</v>
      </c>
      <c r="U24" s="168">
        <v>34119</v>
      </c>
      <c r="V24" s="168">
        <v>-473</v>
      </c>
      <c r="W24" s="168">
        <v>-41836</v>
      </c>
      <c r="X24" s="168">
        <v>708</v>
      </c>
      <c r="Y24" s="168">
        <v>65790</v>
      </c>
      <c r="Z24" s="168">
        <v>7239</v>
      </c>
      <c r="AA24" s="168">
        <v>1088229</v>
      </c>
      <c r="AB24" s="168" t="s">
        <v>129</v>
      </c>
      <c r="AC24" s="168" t="s">
        <v>129</v>
      </c>
      <c r="AD24" s="194">
        <v>1088229</v>
      </c>
    </row>
    <row r="25" spans="1:30" ht="18" customHeight="1" x14ac:dyDescent="0.45">
      <c r="A25" s="64" t="s">
        <v>270</v>
      </c>
      <c r="B25" s="168"/>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94"/>
    </row>
    <row r="26" spans="1:30" ht="18" customHeight="1" x14ac:dyDescent="0.45">
      <c r="A26" s="64" t="s">
        <v>271</v>
      </c>
      <c r="B26" s="168">
        <v>834781</v>
      </c>
      <c r="C26" s="168">
        <v>834781</v>
      </c>
      <c r="D26" s="168" t="s">
        <v>129</v>
      </c>
      <c r="E26" s="168">
        <v>834781</v>
      </c>
      <c r="F26" s="168">
        <v>118059</v>
      </c>
      <c r="G26" s="168" t="s">
        <v>129</v>
      </c>
      <c r="H26" s="168">
        <v>61164</v>
      </c>
      <c r="I26" s="168" t="s">
        <v>129</v>
      </c>
      <c r="J26" s="168">
        <v>44163</v>
      </c>
      <c r="K26" s="168">
        <v>172140</v>
      </c>
      <c r="L26" s="168">
        <v>365821</v>
      </c>
      <c r="M26" s="168">
        <v>1596128</v>
      </c>
      <c r="N26" s="168" t="s">
        <v>129</v>
      </c>
      <c r="O26" s="168" t="s">
        <v>129</v>
      </c>
      <c r="P26" s="168">
        <v>1596128</v>
      </c>
      <c r="Q26" s="168">
        <v>246</v>
      </c>
      <c r="R26" s="168" t="s">
        <v>129</v>
      </c>
      <c r="S26" s="168">
        <v>105</v>
      </c>
      <c r="T26" s="168">
        <v>7827</v>
      </c>
      <c r="U26" s="168">
        <v>20796</v>
      </c>
      <c r="V26" s="168">
        <v>890</v>
      </c>
      <c r="W26" s="168">
        <v>73971</v>
      </c>
      <c r="X26" s="168">
        <v>3504</v>
      </c>
      <c r="Y26" s="168">
        <v>16350</v>
      </c>
      <c r="Z26" s="168">
        <v>645</v>
      </c>
      <c r="AA26" s="168">
        <v>1720461</v>
      </c>
      <c r="AB26" s="168" t="s">
        <v>129</v>
      </c>
      <c r="AC26" s="168" t="s">
        <v>129</v>
      </c>
      <c r="AD26" s="194">
        <v>1720461</v>
      </c>
    </row>
    <row r="27" spans="1:30" ht="18" customHeight="1" x14ac:dyDescent="0.45">
      <c r="A27" s="64" t="s">
        <v>272</v>
      </c>
      <c r="B27" s="168">
        <v>245353</v>
      </c>
      <c r="C27" s="168">
        <v>245353</v>
      </c>
      <c r="D27" s="168" t="s">
        <v>129</v>
      </c>
      <c r="E27" s="168">
        <v>245353</v>
      </c>
      <c r="F27" s="168" t="s">
        <v>129</v>
      </c>
      <c r="G27" s="168" t="s">
        <v>129</v>
      </c>
      <c r="H27" s="168" t="s">
        <v>129</v>
      </c>
      <c r="I27" s="168" t="s">
        <v>129</v>
      </c>
      <c r="J27" s="168">
        <v>44163</v>
      </c>
      <c r="K27" s="168">
        <v>172140</v>
      </c>
      <c r="L27" s="168">
        <v>365821</v>
      </c>
      <c r="M27" s="168">
        <v>827477</v>
      </c>
      <c r="N27" s="168" t="s">
        <v>129</v>
      </c>
      <c r="O27" s="168" t="s">
        <v>129</v>
      </c>
      <c r="P27" s="168">
        <v>827477</v>
      </c>
      <c r="Q27" s="168" t="s">
        <v>129</v>
      </c>
      <c r="R27" s="168" t="s">
        <v>129</v>
      </c>
      <c r="S27" s="168" t="s">
        <v>129</v>
      </c>
      <c r="T27" s="168">
        <v>4234</v>
      </c>
      <c r="U27" s="168">
        <v>13783</v>
      </c>
      <c r="V27" s="168" t="s">
        <v>129</v>
      </c>
      <c r="W27" s="168" t="s">
        <v>129</v>
      </c>
      <c r="X27" s="168" t="s">
        <v>129</v>
      </c>
      <c r="Y27" s="168">
        <v>5970</v>
      </c>
      <c r="Z27" s="168">
        <v>645</v>
      </c>
      <c r="AA27" s="168">
        <v>852109</v>
      </c>
      <c r="AB27" s="168" t="s">
        <v>129</v>
      </c>
      <c r="AC27" s="168" t="s">
        <v>129</v>
      </c>
      <c r="AD27" s="194">
        <v>852109</v>
      </c>
    </row>
    <row r="28" spans="1:30" ht="18" customHeight="1" x14ac:dyDescent="0.45">
      <c r="A28" s="64" t="s">
        <v>273</v>
      </c>
      <c r="B28" s="168">
        <v>586022</v>
      </c>
      <c r="C28" s="168">
        <v>586022</v>
      </c>
      <c r="D28" s="168" t="s">
        <v>129</v>
      </c>
      <c r="E28" s="168">
        <v>586022</v>
      </c>
      <c r="F28" s="168">
        <v>118059</v>
      </c>
      <c r="G28" s="168" t="s">
        <v>129</v>
      </c>
      <c r="H28" s="168">
        <v>61164</v>
      </c>
      <c r="I28" s="168" t="s">
        <v>129</v>
      </c>
      <c r="J28" s="168" t="s">
        <v>129</v>
      </c>
      <c r="K28" s="168" t="s">
        <v>129</v>
      </c>
      <c r="L28" s="168" t="s">
        <v>129</v>
      </c>
      <c r="M28" s="168">
        <v>765245</v>
      </c>
      <c r="N28" s="168" t="s">
        <v>129</v>
      </c>
      <c r="O28" s="168" t="s">
        <v>129</v>
      </c>
      <c r="P28" s="168">
        <v>765245</v>
      </c>
      <c r="Q28" s="168">
        <v>246</v>
      </c>
      <c r="R28" s="168" t="s">
        <v>129</v>
      </c>
      <c r="S28" s="168">
        <v>105</v>
      </c>
      <c r="T28" s="168">
        <v>3593</v>
      </c>
      <c r="U28" s="168">
        <v>7013</v>
      </c>
      <c r="V28" s="168">
        <v>890</v>
      </c>
      <c r="W28" s="168">
        <v>73971</v>
      </c>
      <c r="X28" s="168">
        <v>3504</v>
      </c>
      <c r="Y28" s="168" t="s">
        <v>129</v>
      </c>
      <c r="Z28" s="168" t="s">
        <v>129</v>
      </c>
      <c r="AA28" s="168">
        <v>854567</v>
      </c>
      <c r="AB28" s="168" t="s">
        <v>129</v>
      </c>
      <c r="AC28" s="168" t="s">
        <v>129</v>
      </c>
      <c r="AD28" s="194">
        <v>854567</v>
      </c>
    </row>
    <row r="29" spans="1:30" ht="18" customHeight="1" x14ac:dyDescent="0.45">
      <c r="A29" s="64" t="s">
        <v>274</v>
      </c>
      <c r="B29" s="168" t="s">
        <v>129</v>
      </c>
      <c r="C29" s="168" t="s">
        <v>129</v>
      </c>
      <c r="D29" s="168" t="s">
        <v>129</v>
      </c>
      <c r="E29" s="168" t="s">
        <v>129</v>
      </c>
      <c r="F29" s="168" t="s">
        <v>129</v>
      </c>
      <c r="G29" s="168" t="s">
        <v>129</v>
      </c>
      <c r="H29" s="168" t="s">
        <v>129</v>
      </c>
      <c r="I29" s="168" t="s">
        <v>129</v>
      </c>
      <c r="J29" s="168" t="s">
        <v>129</v>
      </c>
      <c r="K29" s="168" t="s">
        <v>129</v>
      </c>
      <c r="L29" s="168" t="s">
        <v>129</v>
      </c>
      <c r="M29" s="168" t="s">
        <v>129</v>
      </c>
      <c r="N29" s="168" t="s">
        <v>129</v>
      </c>
      <c r="O29" s="168" t="s">
        <v>129</v>
      </c>
      <c r="P29" s="168" t="s">
        <v>129</v>
      </c>
      <c r="Q29" s="168" t="s">
        <v>129</v>
      </c>
      <c r="R29" s="168" t="s">
        <v>129</v>
      </c>
      <c r="S29" s="168" t="s">
        <v>129</v>
      </c>
      <c r="T29" s="168" t="s">
        <v>129</v>
      </c>
      <c r="U29" s="168" t="s">
        <v>129</v>
      </c>
      <c r="V29" s="168" t="s">
        <v>129</v>
      </c>
      <c r="W29" s="168" t="s">
        <v>129</v>
      </c>
      <c r="X29" s="168" t="s">
        <v>129</v>
      </c>
      <c r="Y29" s="168">
        <v>10380</v>
      </c>
      <c r="Z29" s="168" t="s">
        <v>129</v>
      </c>
      <c r="AA29" s="168">
        <v>10380</v>
      </c>
      <c r="AB29" s="168" t="s">
        <v>129</v>
      </c>
      <c r="AC29" s="168" t="s">
        <v>129</v>
      </c>
      <c r="AD29" s="194">
        <v>10380</v>
      </c>
    </row>
    <row r="30" spans="1:30" ht="18" customHeight="1" x14ac:dyDescent="0.45">
      <c r="A30" s="64" t="s">
        <v>275</v>
      </c>
      <c r="B30" s="168">
        <v>3406</v>
      </c>
      <c r="C30" s="168">
        <v>3406</v>
      </c>
      <c r="D30" s="168" t="s">
        <v>129</v>
      </c>
      <c r="E30" s="168">
        <v>3406</v>
      </c>
      <c r="F30" s="168" t="s">
        <v>129</v>
      </c>
      <c r="G30" s="168" t="s">
        <v>129</v>
      </c>
      <c r="H30" s="168" t="s">
        <v>129</v>
      </c>
      <c r="I30" s="168" t="s">
        <v>129</v>
      </c>
      <c r="J30" s="168" t="s">
        <v>129</v>
      </c>
      <c r="K30" s="168" t="s">
        <v>129</v>
      </c>
      <c r="L30" s="168" t="s">
        <v>129</v>
      </c>
      <c r="M30" s="168">
        <v>3406</v>
      </c>
      <c r="N30" s="168" t="s">
        <v>129</v>
      </c>
      <c r="O30" s="168" t="s">
        <v>129</v>
      </c>
      <c r="P30" s="168">
        <v>3406</v>
      </c>
      <c r="Q30" s="168" t="s">
        <v>129</v>
      </c>
      <c r="R30" s="168" t="s">
        <v>129</v>
      </c>
      <c r="S30" s="168" t="s">
        <v>129</v>
      </c>
      <c r="T30" s="168" t="s">
        <v>129</v>
      </c>
      <c r="U30" s="168" t="s">
        <v>129</v>
      </c>
      <c r="V30" s="168" t="s">
        <v>129</v>
      </c>
      <c r="W30" s="168" t="s">
        <v>129</v>
      </c>
      <c r="X30" s="168" t="s">
        <v>129</v>
      </c>
      <c r="Y30" s="168" t="s">
        <v>129</v>
      </c>
      <c r="Z30" s="168" t="s">
        <v>129</v>
      </c>
      <c r="AA30" s="168">
        <v>3406</v>
      </c>
      <c r="AB30" s="168" t="s">
        <v>129</v>
      </c>
      <c r="AC30" s="168" t="s">
        <v>129</v>
      </c>
      <c r="AD30" s="194">
        <v>3406</v>
      </c>
    </row>
    <row r="31" spans="1:30" ht="18" customHeight="1" x14ac:dyDescent="0.45">
      <c r="A31" s="64" t="s">
        <v>267</v>
      </c>
      <c r="B31" s="168" t="s">
        <v>129</v>
      </c>
      <c r="C31" s="168" t="s">
        <v>129</v>
      </c>
      <c r="D31" s="168" t="s">
        <v>129</v>
      </c>
      <c r="E31" s="168" t="s">
        <v>129</v>
      </c>
      <c r="F31" s="168" t="s">
        <v>129</v>
      </c>
      <c r="G31" s="168" t="s">
        <v>129</v>
      </c>
      <c r="H31" s="168" t="s">
        <v>129</v>
      </c>
      <c r="I31" s="168" t="s">
        <v>129</v>
      </c>
      <c r="J31" s="168" t="s">
        <v>129</v>
      </c>
      <c r="K31" s="168" t="s">
        <v>129</v>
      </c>
      <c r="L31" s="168" t="s">
        <v>129</v>
      </c>
      <c r="M31" s="168" t="s">
        <v>129</v>
      </c>
      <c r="N31" s="168" t="s">
        <v>129</v>
      </c>
      <c r="O31" s="168" t="s">
        <v>129</v>
      </c>
      <c r="P31" s="168" t="s">
        <v>129</v>
      </c>
      <c r="Q31" s="168" t="s">
        <v>129</v>
      </c>
      <c r="R31" s="168" t="s">
        <v>129</v>
      </c>
      <c r="S31" s="168" t="s">
        <v>129</v>
      </c>
      <c r="T31" s="168" t="s">
        <v>129</v>
      </c>
      <c r="U31" s="168" t="s">
        <v>129</v>
      </c>
      <c r="V31" s="168" t="s">
        <v>129</v>
      </c>
      <c r="W31" s="168" t="s">
        <v>129</v>
      </c>
      <c r="X31" s="168" t="s">
        <v>129</v>
      </c>
      <c r="Y31" s="168" t="s">
        <v>129</v>
      </c>
      <c r="Z31" s="168" t="s">
        <v>129</v>
      </c>
      <c r="AA31" s="168" t="s">
        <v>129</v>
      </c>
      <c r="AB31" s="168" t="s">
        <v>129</v>
      </c>
      <c r="AC31" s="168" t="s">
        <v>129</v>
      </c>
      <c r="AD31" s="194" t="s">
        <v>129</v>
      </c>
    </row>
    <row r="32" spans="1:30" ht="18" customHeight="1" x14ac:dyDescent="0.45">
      <c r="A32" s="64" t="s">
        <v>276</v>
      </c>
      <c r="B32" s="168">
        <v>504491</v>
      </c>
      <c r="C32" s="168">
        <v>504491</v>
      </c>
      <c r="D32" s="168" t="s">
        <v>129</v>
      </c>
      <c r="E32" s="168">
        <v>504491</v>
      </c>
      <c r="F32" s="168" t="s">
        <v>129</v>
      </c>
      <c r="G32" s="168" t="s">
        <v>129</v>
      </c>
      <c r="H32" s="168">
        <v>17136</v>
      </c>
      <c r="I32" s="168">
        <v>210754</v>
      </c>
      <c r="J32" s="168">
        <v>129603</v>
      </c>
      <c r="K32" s="168">
        <v>37332</v>
      </c>
      <c r="L32" s="168">
        <v>250267</v>
      </c>
      <c r="M32" s="168">
        <v>1149583</v>
      </c>
      <c r="N32" s="168">
        <v>4800</v>
      </c>
      <c r="O32" s="168" t="s">
        <v>129</v>
      </c>
      <c r="P32" s="168">
        <v>1154383</v>
      </c>
      <c r="Q32" s="168" t="s">
        <v>129</v>
      </c>
      <c r="R32" s="168" t="s">
        <v>129</v>
      </c>
      <c r="S32" s="168">
        <v>101</v>
      </c>
      <c r="T32" s="168">
        <v>6531</v>
      </c>
      <c r="U32" s="168">
        <v>10577</v>
      </c>
      <c r="V32" s="168">
        <v>1436</v>
      </c>
      <c r="W32" s="168">
        <v>74299</v>
      </c>
      <c r="X32" s="168">
        <v>4801</v>
      </c>
      <c r="Y32" s="168">
        <v>273</v>
      </c>
      <c r="Z32" s="168" t="s">
        <v>129</v>
      </c>
      <c r="AA32" s="168">
        <v>1252401</v>
      </c>
      <c r="AB32" s="168" t="s">
        <v>129</v>
      </c>
      <c r="AC32" s="168" t="s">
        <v>129</v>
      </c>
      <c r="AD32" s="194">
        <v>1252401</v>
      </c>
    </row>
    <row r="33" spans="1:30" ht="18" customHeight="1" x14ac:dyDescent="0.45">
      <c r="A33" s="64" t="s">
        <v>262</v>
      </c>
      <c r="B33" s="168">
        <v>29908</v>
      </c>
      <c r="C33" s="168">
        <v>29908</v>
      </c>
      <c r="D33" s="168" t="s">
        <v>129</v>
      </c>
      <c r="E33" s="168">
        <v>29908</v>
      </c>
      <c r="F33" s="168" t="s">
        <v>129</v>
      </c>
      <c r="G33" s="168" t="s">
        <v>129</v>
      </c>
      <c r="H33" s="168" t="s">
        <v>129</v>
      </c>
      <c r="I33" s="168" t="s">
        <v>129</v>
      </c>
      <c r="J33" s="168">
        <v>2051</v>
      </c>
      <c r="K33" s="168">
        <v>15300</v>
      </c>
      <c r="L33" s="168">
        <v>149273</v>
      </c>
      <c r="M33" s="168">
        <v>196532</v>
      </c>
      <c r="N33" s="168" t="s">
        <v>129</v>
      </c>
      <c r="O33" s="168" t="s">
        <v>129</v>
      </c>
      <c r="P33" s="168">
        <v>196532</v>
      </c>
      <c r="Q33" s="168" t="s">
        <v>129</v>
      </c>
      <c r="R33" s="168" t="s">
        <v>129</v>
      </c>
      <c r="S33" s="168" t="s">
        <v>129</v>
      </c>
      <c r="T33" s="168" t="s">
        <v>129</v>
      </c>
      <c r="U33" s="168" t="s">
        <v>129</v>
      </c>
      <c r="V33" s="168" t="s">
        <v>129</v>
      </c>
      <c r="W33" s="168">
        <v>1448</v>
      </c>
      <c r="X33" s="168" t="s">
        <v>129</v>
      </c>
      <c r="Y33" s="168" t="s">
        <v>129</v>
      </c>
      <c r="Z33" s="168" t="s">
        <v>129</v>
      </c>
      <c r="AA33" s="168">
        <v>197979</v>
      </c>
      <c r="AB33" s="168" t="s">
        <v>129</v>
      </c>
      <c r="AC33" s="168" t="s">
        <v>129</v>
      </c>
      <c r="AD33" s="194">
        <v>197979</v>
      </c>
    </row>
    <row r="34" spans="1:30" ht="18" customHeight="1" x14ac:dyDescent="0.45">
      <c r="A34" s="64" t="s">
        <v>277</v>
      </c>
      <c r="B34" s="168">
        <v>465531</v>
      </c>
      <c r="C34" s="168">
        <v>465531</v>
      </c>
      <c r="D34" s="168" t="s">
        <v>129</v>
      </c>
      <c r="E34" s="168">
        <v>465531</v>
      </c>
      <c r="F34" s="168" t="s">
        <v>129</v>
      </c>
      <c r="G34" s="168" t="s">
        <v>129</v>
      </c>
      <c r="H34" s="168">
        <v>17136</v>
      </c>
      <c r="I34" s="168">
        <v>210754</v>
      </c>
      <c r="J34" s="168" t="s">
        <v>129</v>
      </c>
      <c r="K34" s="168" t="s">
        <v>129</v>
      </c>
      <c r="L34" s="168" t="s">
        <v>129</v>
      </c>
      <c r="M34" s="168">
        <v>693421</v>
      </c>
      <c r="N34" s="168" t="s">
        <v>129</v>
      </c>
      <c r="O34" s="168" t="s">
        <v>129</v>
      </c>
      <c r="P34" s="168">
        <v>693421</v>
      </c>
      <c r="Q34" s="168" t="s">
        <v>129</v>
      </c>
      <c r="R34" s="168" t="s">
        <v>129</v>
      </c>
      <c r="S34" s="168">
        <v>101</v>
      </c>
      <c r="T34" s="168">
        <v>6531</v>
      </c>
      <c r="U34" s="168">
        <v>10571</v>
      </c>
      <c r="V34" s="168">
        <v>1436</v>
      </c>
      <c r="W34" s="168">
        <v>72851</v>
      </c>
      <c r="X34" s="168">
        <v>4801</v>
      </c>
      <c r="Y34" s="168" t="s">
        <v>129</v>
      </c>
      <c r="Z34" s="168" t="s">
        <v>129</v>
      </c>
      <c r="AA34" s="168">
        <v>789712</v>
      </c>
      <c r="AB34" s="168" t="s">
        <v>129</v>
      </c>
      <c r="AC34" s="168" t="s">
        <v>129</v>
      </c>
      <c r="AD34" s="194">
        <v>789712</v>
      </c>
    </row>
    <row r="35" spans="1:30" ht="18" customHeight="1" x14ac:dyDescent="0.45">
      <c r="A35" s="64" t="s">
        <v>278</v>
      </c>
      <c r="B35" s="168">
        <v>7256</v>
      </c>
      <c r="C35" s="168">
        <v>7256</v>
      </c>
      <c r="D35" s="168" t="s">
        <v>129</v>
      </c>
      <c r="E35" s="168">
        <v>7256</v>
      </c>
      <c r="F35" s="168" t="s">
        <v>129</v>
      </c>
      <c r="G35" s="168" t="s">
        <v>129</v>
      </c>
      <c r="H35" s="168" t="s">
        <v>129</v>
      </c>
      <c r="I35" s="168" t="s">
        <v>129</v>
      </c>
      <c r="J35" s="168" t="s">
        <v>129</v>
      </c>
      <c r="K35" s="168" t="s">
        <v>129</v>
      </c>
      <c r="L35" s="168" t="s">
        <v>129</v>
      </c>
      <c r="M35" s="168">
        <v>7256</v>
      </c>
      <c r="N35" s="168" t="s">
        <v>129</v>
      </c>
      <c r="O35" s="168" t="s">
        <v>129</v>
      </c>
      <c r="P35" s="168">
        <v>7256</v>
      </c>
      <c r="Q35" s="168" t="s">
        <v>129</v>
      </c>
      <c r="R35" s="168" t="s">
        <v>129</v>
      </c>
      <c r="S35" s="168" t="s">
        <v>129</v>
      </c>
      <c r="T35" s="168" t="s">
        <v>129</v>
      </c>
      <c r="U35" s="168" t="s">
        <v>129</v>
      </c>
      <c r="V35" s="168" t="s">
        <v>129</v>
      </c>
      <c r="W35" s="168" t="s">
        <v>129</v>
      </c>
      <c r="X35" s="168" t="s">
        <v>129</v>
      </c>
      <c r="Y35" s="168" t="s">
        <v>129</v>
      </c>
      <c r="Z35" s="168" t="s">
        <v>129</v>
      </c>
      <c r="AA35" s="168">
        <v>7256</v>
      </c>
      <c r="AB35" s="168" t="s">
        <v>129</v>
      </c>
      <c r="AC35" s="168" t="s">
        <v>129</v>
      </c>
      <c r="AD35" s="194">
        <v>7256</v>
      </c>
    </row>
    <row r="36" spans="1:30" ht="18" customHeight="1" x14ac:dyDescent="0.45">
      <c r="A36" s="64" t="s">
        <v>279</v>
      </c>
      <c r="B36" s="168">
        <v>1796</v>
      </c>
      <c r="C36" s="168">
        <v>1796</v>
      </c>
      <c r="D36" s="168" t="s">
        <v>129</v>
      </c>
      <c r="E36" s="168">
        <v>1796</v>
      </c>
      <c r="F36" s="168" t="s">
        <v>129</v>
      </c>
      <c r="G36" s="168" t="s">
        <v>129</v>
      </c>
      <c r="H36" s="168" t="s">
        <v>129</v>
      </c>
      <c r="I36" s="168" t="s">
        <v>129</v>
      </c>
      <c r="J36" s="168" t="s">
        <v>129</v>
      </c>
      <c r="K36" s="168" t="s">
        <v>129</v>
      </c>
      <c r="L36" s="168" t="s">
        <v>129</v>
      </c>
      <c r="M36" s="168">
        <v>1796</v>
      </c>
      <c r="N36" s="168" t="s">
        <v>129</v>
      </c>
      <c r="O36" s="168" t="s">
        <v>129</v>
      </c>
      <c r="P36" s="168">
        <v>1796</v>
      </c>
      <c r="Q36" s="168" t="s">
        <v>129</v>
      </c>
      <c r="R36" s="168" t="s">
        <v>129</v>
      </c>
      <c r="S36" s="168" t="s">
        <v>129</v>
      </c>
      <c r="T36" s="168" t="s">
        <v>129</v>
      </c>
      <c r="U36" s="168">
        <v>6</v>
      </c>
      <c r="V36" s="168" t="s">
        <v>129</v>
      </c>
      <c r="W36" s="168" t="s">
        <v>129</v>
      </c>
      <c r="X36" s="168" t="s">
        <v>129</v>
      </c>
      <c r="Y36" s="168">
        <v>273</v>
      </c>
      <c r="Z36" s="168" t="s">
        <v>129</v>
      </c>
      <c r="AA36" s="168">
        <v>2075</v>
      </c>
      <c r="AB36" s="168" t="s">
        <v>129</v>
      </c>
      <c r="AC36" s="168" t="s">
        <v>129</v>
      </c>
      <c r="AD36" s="194">
        <v>2075</v>
      </c>
    </row>
    <row r="37" spans="1:30" ht="18" customHeight="1" x14ac:dyDescent="0.45">
      <c r="A37" s="64" t="s">
        <v>264</v>
      </c>
      <c r="B37" s="168" t="s">
        <v>129</v>
      </c>
      <c r="C37" s="168" t="s">
        <v>129</v>
      </c>
      <c r="D37" s="168" t="s">
        <v>129</v>
      </c>
      <c r="E37" s="168" t="s">
        <v>129</v>
      </c>
      <c r="F37" s="168" t="s">
        <v>129</v>
      </c>
      <c r="G37" s="168" t="s">
        <v>129</v>
      </c>
      <c r="H37" s="168" t="s">
        <v>129</v>
      </c>
      <c r="I37" s="168" t="s">
        <v>129</v>
      </c>
      <c r="J37" s="168">
        <v>127552</v>
      </c>
      <c r="K37" s="168">
        <v>22032</v>
      </c>
      <c r="L37" s="168">
        <v>100994</v>
      </c>
      <c r="M37" s="168">
        <v>250578</v>
      </c>
      <c r="N37" s="168">
        <v>4800</v>
      </c>
      <c r="O37" s="168" t="s">
        <v>129</v>
      </c>
      <c r="P37" s="168">
        <v>255378</v>
      </c>
      <c r="Q37" s="168" t="s">
        <v>129</v>
      </c>
      <c r="R37" s="168" t="s">
        <v>129</v>
      </c>
      <c r="S37" s="168" t="s">
        <v>129</v>
      </c>
      <c r="T37" s="168" t="s">
        <v>129</v>
      </c>
      <c r="U37" s="168" t="s">
        <v>129</v>
      </c>
      <c r="V37" s="168" t="s">
        <v>129</v>
      </c>
      <c r="W37" s="168" t="s">
        <v>129</v>
      </c>
      <c r="X37" s="168" t="s">
        <v>129</v>
      </c>
      <c r="Y37" s="168" t="s">
        <v>129</v>
      </c>
      <c r="Z37" s="168" t="s">
        <v>129</v>
      </c>
      <c r="AA37" s="168">
        <v>255378</v>
      </c>
      <c r="AB37" s="168" t="s">
        <v>129</v>
      </c>
      <c r="AC37" s="168" t="s">
        <v>129</v>
      </c>
      <c r="AD37" s="194">
        <v>255378</v>
      </c>
    </row>
    <row r="38" spans="1:30" ht="18" customHeight="1" x14ac:dyDescent="0.45">
      <c r="A38" s="64" t="s">
        <v>280</v>
      </c>
      <c r="B38" s="168">
        <v>-330289</v>
      </c>
      <c r="C38" s="168">
        <v>-330289</v>
      </c>
      <c r="D38" s="168" t="s">
        <v>129</v>
      </c>
      <c r="E38" s="168">
        <v>-330289</v>
      </c>
      <c r="F38" s="168">
        <v>-118059</v>
      </c>
      <c r="G38" s="168" t="s">
        <v>129</v>
      </c>
      <c r="H38" s="168">
        <v>-44028</v>
      </c>
      <c r="I38" s="168">
        <v>210754</v>
      </c>
      <c r="J38" s="168">
        <v>85439</v>
      </c>
      <c r="K38" s="168">
        <v>-134808</v>
      </c>
      <c r="L38" s="168">
        <v>-115554</v>
      </c>
      <c r="M38" s="168">
        <v>-446545</v>
      </c>
      <c r="N38" s="168">
        <v>4800</v>
      </c>
      <c r="O38" s="168" t="s">
        <v>129</v>
      </c>
      <c r="P38" s="168">
        <v>-441745</v>
      </c>
      <c r="Q38" s="168">
        <v>-246</v>
      </c>
      <c r="R38" s="168" t="s">
        <v>129</v>
      </c>
      <c r="S38" s="168">
        <v>-4</v>
      </c>
      <c r="T38" s="168">
        <v>-1296</v>
      </c>
      <c r="U38" s="168">
        <v>-10219</v>
      </c>
      <c r="V38" s="168">
        <v>546</v>
      </c>
      <c r="W38" s="168">
        <v>328</v>
      </c>
      <c r="X38" s="168">
        <v>1297</v>
      </c>
      <c r="Y38" s="168">
        <v>-16077</v>
      </c>
      <c r="Z38" s="168">
        <v>-645</v>
      </c>
      <c r="AA38" s="168">
        <v>-468061</v>
      </c>
      <c r="AB38" s="168" t="s">
        <v>129</v>
      </c>
      <c r="AC38" s="168" t="s">
        <v>129</v>
      </c>
      <c r="AD38" s="194">
        <v>-468061</v>
      </c>
    </row>
    <row r="39" spans="1:30" ht="18" customHeight="1" x14ac:dyDescent="0.45">
      <c r="A39" s="64" t="s">
        <v>281</v>
      </c>
      <c r="B39" s="168"/>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94"/>
    </row>
    <row r="40" spans="1:30" ht="18" customHeight="1" x14ac:dyDescent="0.45">
      <c r="A40" s="64" t="s">
        <v>282</v>
      </c>
      <c r="B40" s="168">
        <v>559872</v>
      </c>
      <c r="C40" s="168">
        <v>559872</v>
      </c>
      <c r="D40" s="168" t="s">
        <v>129</v>
      </c>
      <c r="E40" s="168">
        <v>559872</v>
      </c>
      <c r="F40" s="168" t="s">
        <v>129</v>
      </c>
      <c r="G40" s="168" t="s">
        <v>129</v>
      </c>
      <c r="H40" s="168" t="s">
        <v>129</v>
      </c>
      <c r="I40" s="168">
        <v>108117</v>
      </c>
      <c r="J40" s="168">
        <v>179866</v>
      </c>
      <c r="K40" s="168">
        <v>13417</v>
      </c>
      <c r="L40" s="168">
        <v>263759</v>
      </c>
      <c r="M40" s="168">
        <v>1125031</v>
      </c>
      <c r="N40" s="168" t="s">
        <v>129</v>
      </c>
      <c r="O40" s="168" t="s">
        <v>129</v>
      </c>
      <c r="P40" s="168">
        <v>1125031</v>
      </c>
      <c r="Q40" s="168" t="s">
        <v>129</v>
      </c>
      <c r="R40" s="168" t="s">
        <v>129</v>
      </c>
      <c r="S40" s="168" t="s">
        <v>129</v>
      </c>
      <c r="T40" s="168">
        <v>9066</v>
      </c>
      <c r="U40" s="168">
        <v>26693</v>
      </c>
      <c r="V40" s="168" t="s">
        <v>129</v>
      </c>
      <c r="W40" s="168" t="s">
        <v>129</v>
      </c>
      <c r="X40" s="168" t="s">
        <v>129</v>
      </c>
      <c r="Y40" s="168">
        <v>12880</v>
      </c>
      <c r="Z40" s="168">
        <v>15881</v>
      </c>
      <c r="AA40" s="168">
        <v>1189551</v>
      </c>
      <c r="AB40" s="168" t="s">
        <v>129</v>
      </c>
      <c r="AC40" s="168" t="s">
        <v>129</v>
      </c>
      <c r="AD40" s="194">
        <v>1189551</v>
      </c>
    </row>
    <row r="41" spans="1:30" ht="18" customHeight="1" x14ac:dyDescent="0.45">
      <c r="A41" s="64" t="s">
        <v>310</v>
      </c>
      <c r="B41" s="168">
        <v>559872</v>
      </c>
      <c r="C41" s="168">
        <v>559872</v>
      </c>
      <c r="D41" s="168" t="s">
        <v>129</v>
      </c>
      <c r="E41" s="168">
        <v>559872</v>
      </c>
      <c r="F41" s="168" t="s">
        <v>129</v>
      </c>
      <c r="G41" s="168" t="s">
        <v>129</v>
      </c>
      <c r="H41" s="168" t="s">
        <v>129</v>
      </c>
      <c r="I41" s="168">
        <v>108117</v>
      </c>
      <c r="J41" s="168">
        <v>179866</v>
      </c>
      <c r="K41" s="168">
        <v>13417</v>
      </c>
      <c r="L41" s="168">
        <v>263759</v>
      </c>
      <c r="M41" s="168">
        <v>1125031</v>
      </c>
      <c r="N41" s="168" t="s">
        <v>129</v>
      </c>
      <c r="O41" s="168" t="s">
        <v>129</v>
      </c>
      <c r="P41" s="168">
        <v>1125031</v>
      </c>
      <c r="Q41" s="168" t="s">
        <v>129</v>
      </c>
      <c r="R41" s="168" t="s">
        <v>129</v>
      </c>
      <c r="S41" s="168" t="s">
        <v>129</v>
      </c>
      <c r="T41" s="168">
        <v>9066</v>
      </c>
      <c r="U41" s="168">
        <v>26693</v>
      </c>
      <c r="V41" s="168" t="s">
        <v>129</v>
      </c>
      <c r="W41" s="168" t="s">
        <v>129</v>
      </c>
      <c r="X41" s="168" t="s">
        <v>129</v>
      </c>
      <c r="Y41" s="168">
        <v>12880</v>
      </c>
      <c r="Z41" s="168">
        <v>15000</v>
      </c>
      <c r="AA41" s="168">
        <v>1188670</v>
      </c>
      <c r="AB41" s="168" t="s">
        <v>129</v>
      </c>
      <c r="AC41" s="168" t="s">
        <v>129</v>
      </c>
      <c r="AD41" s="194">
        <v>1188670</v>
      </c>
    </row>
    <row r="42" spans="1:30" ht="18" customHeight="1" x14ac:dyDescent="0.45">
      <c r="A42" s="64" t="s">
        <v>267</v>
      </c>
      <c r="B42" s="168" t="s">
        <v>129</v>
      </c>
      <c r="C42" s="168" t="s">
        <v>129</v>
      </c>
      <c r="D42" s="168" t="s">
        <v>129</v>
      </c>
      <c r="E42" s="168" t="s">
        <v>129</v>
      </c>
      <c r="F42" s="168" t="s">
        <v>129</v>
      </c>
      <c r="G42" s="168" t="s">
        <v>129</v>
      </c>
      <c r="H42" s="168" t="s">
        <v>129</v>
      </c>
      <c r="I42" s="168" t="s">
        <v>129</v>
      </c>
      <c r="J42" s="168" t="s">
        <v>129</v>
      </c>
      <c r="K42" s="168" t="s">
        <v>129</v>
      </c>
      <c r="L42" s="168" t="s">
        <v>129</v>
      </c>
      <c r="M42" s="168" t="s">
        <v>129</v>
      </c>
      <c r="N42" s="168" t="s">
        <v>129</v>
      </c>
      <c r="O42" s="168" t="s">
        <v>129</v>
      </c>
      <c r="P42" s="168" t="s">
        <v>129</v>
      </c>
      <c r="Q42" s="168" t="s">
        <v>129</v>
      </c>
      <c r="R42" s="168" t="s">
        <v>129</v>
      </c>
      <c r="S42" s="168" t="s">
        <v>129</v>
      </c>
      <c r="T42" s="168" t="s">
        <v>129</v>
      </c>
      <c r="U42" s="168" t="s">
        <v>129</v>
      </c>
      <c r="V42" s="168" t="s">
        <v>129</v>
      </c>
      <c r="W42" s="168" t="s">
        <v>129</v>
      </c>
      <c r="X42" s="168" t="s">
        <v>129</v>
      </c>
      <c r="Y42" s="168" t="s">
        <v>129</v>
      </c>
      <c r="Z42" s="168">
        <v>881</v>
      </c>
      <c r="AA42" s="168">
        <v>881</v>
      </c>
      <c r="AB42" s="168" t="s">
        <v>129</v>
      </c>
      <c r="AC42" s="168" t="s">
        <v>129</v>
      </c>
      <c r="AD42" s="194">
        <v>881</v>
      </c>
    </row>
    <row r="43" spans="1:30" ht="18" customHeight="1" x14ac:dyDescent="0.45">
      <c r="A43" s="64" t="s">
        <v>284</v>
      </c>
      <c r="B43" s="168">
        <v>196830</v>
      </c>
      <c r="C43" s="168">
        <v>196830</v>
      </c>
      <c r="D43" s="168" t="s">
        <v>129</v>
      </c>
      <c r="E43" s="168">
        <v>196830</v>
      </c>
      <c r="F43" s="168" t="s">
        <v>129</v>
      </c>
      <c r="G43" s="168" t="s">
        <v>129</v>
      </c>
      <c r="H43" s="168" t="s">
        <v>129</v>
      </c>
      <c r="I43" s="168">
        <v>8400</v>
      </c>
      <c r="J43" s="168">
        <v>7400</v>
      </c>
      <c r="K43" s="168" t="s">
        <v>129</v>
      </c>
      <c r="L43" s="168">
        <v>307300</v>
      </c>
      <c r="M43" s="168">
        <v>519930</v>
      </c>
      <c r="N43" s="168" t="s">
        <v>129</v>
      </c>
      <c r="O43" s="168" t="s">
        <v>129</v>
      </c>
      <c r="P43" s="168">
        <v>519930</v>
      </c>
      <c r="Q43" s="168" t="s">
        <v>129</v>
      </c>
      <c r="R43" s="168" t="s">
        <v>129</v>
      </c>
      <c r="S43" s="168" t="s">
        <v>129</v>
      </c>
      <c r="T43" s="168">
        <v>2971</v>
      </c>
      <c r="U43" s="168">
        <v>10013</v>
      </c>
      <c r="V43" s="168" t="s">
        <v>129</v>
      </c>
      <c r="W43" s="168" t="s">
        <v>129</v>
      </c>
      <c r="X43" s="168" t="s">
        <v>129</v>
      </c>
      <c r="Y43" s="168">
        <v>104</v>
      </c>
      <c r="Z43" s="168">
        <v>10000</v>
      </c>
      <c r="AA43" s="168">
        <v>543018</v>
      </c>
      <c r="AB43" s="168" t="s">
        <v>129</v>
      </c>
      <c r="AC43" s="168" t="s">
        <v>129</v>
      </c>
      <c r="AD43" s="194">
        <v>543018</v>
      </c>
    </row>
    <row r="44" spans="1:30" ht="18" customHeight="1" x14ac:dyDescent="0.45">
      <c r="A44" s="64" t="s">
        <v>311</v>
      </c>
      <c r="B44" s="168">
        <v>196830</v>
      </c>
      <c r="C44" s="168">
        <v>196830</v>
      </c>
      <c r="D44" s="168" t="s">
        <v>129</v>
      </c>
      <c r="E44" s="168">
        <v>196830</v>
      </c>
      <c r="F44" s="168" t="s">
        <v>129</v>
      </c>
      <c r="G44" s="168" t="s">
        <v>129</v>
      </c>
      <c r="H44" s="168" t="s">
        <v>129</v>
      </c>
      <c r="I44" s="168">
        <v>8400</v>
      </c>
      <c r="J44" s="168">
        <v>7400</v>
      </c>
      <c r="K44" s="168" t="s">
        <v>129</v>
      </c>
      <c r="L44" s="168">
        <v>307300</v>
      </c>
      <c r="M44" s="168">
        <v>519930</v>
      </c>
      <c r="N44" s="168" t="s">
        <v>129</v>
      </c>
      <c r="O44" s="168" t="s">
        <v>129</v>
      </c>
      <c r="P44" s="168">
        <v>519930</v>
      </c>
      <c r="Q44" s="168" t="s">
        <v>129</v>
      </c>
      <c r="R44" s="168" t="s">
        <v>129</v>
      </c>
      <c r="S44" s="168" t="s">
        <v>129</v>
      </c>
      <c r="T44" s="168">
        <v>2971</v>
      </c>
      <c r="U44" s="168">
        <v>10013</v>
      </c>
      <c r="V44" s="168" t="s">
        <v>129</v>
      </c>
      <c r="W44" s="168" t="s">
        <v>129</v>
      </c>
      <c r="X44" s="168" t="s">
        <v>129</v>
      </c>
      <c r="Y44" s="168">
        <v>104</v>
      </c>
      <c r="Z44" s="168">
        <v>10000</v>
      </c>
      <c r="AA44" s="168">
        <v>543018</v>
      </c>
      <c r="AB44" s="168" t="s">
        <v>129</v>
      </c>
      <c r="AC44" s="168" t="s">
        <v>129</v>
      </c>
      <c r="AD44" s="194">
        <v>543018</v>
      </c>
    </row>
    <row r="45" spans="1:30" ht="18" customHeight="1" x14ac:dyDescent="0.45">
      <c r="A45" s="64" t="s">
        <v>264</v>
      </c>
      <c r="B45" s="168" t="s">
        <v>129</v>
      </c>
      <c r="C45" s="168" t="s">
        <v>129</v>
      </c>
      <c r="D45" s="168" t="s">
        <v>129</v>
      </c>
      <c r="E45" s="168" t="s">
        <v>129</v>
      </c>
      <c r="F45" s="168" t="s">
        <v>129</v>
      </c>
      <c r="G45" s="168" t="s">
        <v>129</v>
      </c>
      <c r="H45" s="168" t="s">
        <v>129</v>
      </c>
      <c r="I45" s="168" t="s">
        <v>129</v>
      </c>
      <c r="J45" s="168" t="s">
        <v>129</v>
      </c>
      <c r="K45" s="168" t="s">
        <v>129</v>
      </c>
      <c r="L45" s="168" t="s">
        <v>129</v>
      </c>
      <c r="M45" s="168" t="s">
        <v>129</v>
      </c>
      <c r="N45" s="168" t="s">
        <v>129</v>
      </c>
      <c r="O45" s="168" t="s">
        <v>129</v>
      </c>
      <c r="P45" s="168" t="s">
        <v>129</v>
      </c>
      <c r="Q45" s="168" t="s">
        <v>129</v>
      </c>
      <c r="R45" s="168" t="s">
        <v>129</v>
      </c>
      <c r="S45" s="168" t="s">
        <v>129</v>
      </c>
      <c r="T45" s="168" t="s">
        <v>129</v>
      </c>
      <c r="U45" s="168" t="s">
        <v>129</v>
      </c>
      <c r="V45" s="168" t="s">
        <v>129</v>
      </c>
      <c r="W45" s="168" t="s">
        <v>129</v>
      </c>
      <c r="X45" s="168" t="s">
        <v>129</v>
      </c>
      <c r="Y45" s="168" t="s">
        <v>129</v>
      </c>
      <c r="Z45" s="168" t="s">
        <v>129</v>
      </c>
      <c r="AA45" s="168" t="s">
        <v>129</v>
      </c>
      <c r="AB45" s="168" t="s">
        <v>129</v>
      </c>
      <c r="AC45" s="168" t="s">
        <v>129</v>
      </c>
      <c r="AD45" s="194" t="s">
        <v>129</v>
      </c>
    </row>
    <row r="46" spans="1:30" ht="18" customHeight="1" x14ac:dyDescent="0.45">
      <c r="A46" s="64" t="s">
        <v>286</v>
      </c>
      <c r="B46" s="168">
        <v>-363042</v>
      </c>
      <c r="C46" s="168">
        <v>-363042</v>
      </c>
      <c r="D46" s="168" t="s">
        <v>129</v>
      </c>
      <c r="E46" s="168">
        <v>-363042</v>
      </c>
      <c r="F46" s="168" t="s">
        <v>129</v>
      </c>
      <c r="G46" s="168" t="s">
        <v>129</v>
      </c>
      <c r="H46" s="168" t="s">
        <v>129</v>
      </c>
      <c r="I46" s="168">
        <v>-99717</v>
      </c>
      <c r="J46" s="168">
        <v>-172466</v>
      </c>
      <c r="K46" s="168">
        <v>-13417</v>
      </c>
      <c r="L46" s="168">
        <v>43541</v>
      </c>
      <c r="M46" s="168">
        <v>-605101</v>
      </c>
      <c r="N46" s="168" t="s">
        <v>129</v>
      </c>
      <c r="O46" s="168" t="s">
        <v>129</v>
      </c>
      <c r="P46" s="168">
        <v>-605101</v>
      </c>
      <c r="Q46" s="168" t="s">
        <v>129</v>
      </c>
      <c r="R46" s="168" t="s">
        <v>129</v>
      </c>
      <c r="S46" s="168" t="s">
        <v>129</v>
      </c>
      <c r="T46" s="168">
        <v>-6095</v>
      </c>
      <c r="U46" s="168">
        <v>-16680</v>
      </c>
      <c r="V46" s="168" t="s">
        <v>129</v>
      </c>
      <c r="W46" s="168" t="s">
        <v>129</v>
      </c>
      <c r="X46" s="168" t="s">
        <v>129</v>
      </c>
      <c r="Y46" s="168">
        <v>-12776</v>
      </c>
      <c r="Z46" s="168">
        <v>-5881</v>
      </c>
      <c r="AA46" s="168">
        <v>-646533</v>
      </c>
      <c r="AB46" s="168" t="s">
        <v>129</v>
      </c>
      <c r="AC46" s="168" t="s">
        <v>129</v>
      </c>
      <c r="AD46" s="194">
        <v>-646533</v>
      </c>
    </row>
    <row r="47" spans="1:30" ht="18" customHeight="1" x14ac:dyDescent="0.45">
      <c r="A47" s="64" t="s">
        <v>287</v>
      </c>
      <c r="B47" s="168">
        <v>6477</v>
      </c>
      <c r="C47" s="168">
        <v>6477</v>
      </c>
      <c r="D47" s="168" t="s">
        <v>129</v>
      </c>
      <c r="E47" s="168">
        <v>6477</v>
      </c>
      <c r="F47" s="168">
        <v>-71526</v>
      </c>
      <c r="G47" s="168">
        <v>901</v>
      </c>
      <c r="H47" s="168">
        <v>1883</v>
      </c>
      <c r="I47" s="168">
        <v>214955</v>
      </c>
      <c r="J47" s="168">
        <v>-28054</v>
      </c>
      <c r="K47" s="168">
        <v>-114768</v>
      </c>
      <c r="L47" s="168">
        <v>-54090</v>
      </c>
      <c r="M47" s="168">
        <v>-44222</v>
      </c>
      <c r="N47" s="168">
        <v>12518</v>
      </c>
      <c r="O47" s="168" t="s">
        <v>129</v>
      </c>
      <c r="P47" s="168">
        <v>-31704</v>
      </c>
      <c r="Q47" s="168">
        <v>108</v>
      </c>
      <c r="R47" s="168" t="s">
        <v>129</v>
      </c>
      <c r="S47" s="168">
        <v>-111</v>
      </c>
      <c r="T47" s="168">
        <v>-98</v>
      </c>
      <c r="U47" s="168">
        <v>7220</v>
      </c>
      <c r="V47" s="168">
        <v>73</v>
      </c>
      <c r="W47" s="168">
        <v>-41508</v>
      </c>
      <c r="X47" s="168">
        <v>2005</v>
      </c>
      <c r="Y47" s="168">
        <v>36937</v>
      </c>
      <c r="Z47" s="168">
        <v>713</v>
      </c>
      <c r="AA47" s="168">
        <v>-26365</v>
      </c>
      <c r="AB47" s="168" t="s">
        <v>129</v>
      </c>
      <c r="AC47" s="168" t="s">
        <v>129</v>
      </c>
      <c r="AD47" s="194">
        <v>-26365</v>
      </c>
    </row>
    <row r="48" spans="1:30" ht="18" customHeight="1" x14ac:dyDescent="0.45">
      <c r="A48" s="64" t="s">
        <v>288</v>
      </c>
      <c r="B48" s="168">
        <v>549211</v>
      </c>
      <c r="C48" s="168">
        <v>549211</v>
      </c>
      <c r="D48" s="168" t="s">
        <v>129</v>
      </c>
      <c r="E48" s="168">
        <v>549211</v>
      </c>
      <c r="F48" s="168">
        <v>236051</v>
      </c>
      <c r="G48" s="168">
        <v>3707</v>
      </c>
      <c r="H48" s="168">
        <v>122259</v>
      </c>
      <c r="I48" s="168">
        <v>11427</v>
      </c>
      <c r="J48" s="168">
        <v>342643</v>
      </c>
      <c r="K48" s="168">
        <v>739688</v>
      </c>
      <c r="L48" s="168">
        <v>208423</v>
      </c>
      <c r="M48" s="168">
        <v>2213410</v>
      </c>
      <c r="N48" s="168" t="s">
        <v>129</v>
      </c>
      <c r="O48" s="168" t="s">
        <v>129</v>
      </c>
      <c r="P48" s="168">
        <v>2213410</v>
      </c>
      <c r="Q48" s="168">
        <v>436</v>
      </c>
      <c r="R48" s="168" t="s">
        <v>129</v>
      </c>
      <c r="S48" s="168">
        <v>184</v>
      </c>
      <c r="T48" s="168">
        <v>4489</v>
      </c>
      <c r="U48" s="168">
        <v>2906</v>
      </c>
      <c r="V48" s="168">
        <v>867</v>
      </c>
      <c r="W48" s="168">
        <v>73784</v>
      </c>
      <c r="X48" s="168">
        <v>3120</v>
      </c>
      <c r="Y48" s="168">
        <v>312180</v>
      </c>
      <c r="Z48" s="168">
        <v>15169</v>
      </c>
      <c r="AA48" s="168">
        <v>2626545</v>
      </c>
      <c r="AB48" s="168" t="s">
        <v>129</v>
      </c>
      <c r="AC48" s="168" t="s">
        <v>129</v>
      </c>
      <c r="AD48" s="194">
        <v>2626545</v>
      </c>
    </row>
    <row r="49" spans="1:30" ht="18" customHeight="1" x14ac:dyDescent="0.45">
      <c r="A49" s="64" t="s">
        <v>312</v>
      </c>
      <c r="B49" s="168" t="s">
        <v>129</v>
      </c>
      <c r="C49" s="168" t="s">
        <v>129</v>
      </c>
      <c r="D49" s="168" t="s">
        <v>129</v>
      </c>
      <c r="E49" s="168" t="s">
        <v>129</v>
      </c>
      <c r="F49" s="168" t="s">
        <v>129</v>
      </c>
      <c r="G49" s="168" t="s">
        <v>129</v>
      </c>
      <c r="H49" s="168" t="s">
        <v>129</v>
      </c>
      <c r="I49" s="168" t="s">
        <v>129</v>
      </c>
      <c r="J49" s="168" t="s">
        <v>129</v>
      </c>
      <c r="K49" s="168" t="s">
        <v>129</v>
      </c>
      <c r="L49" s="168" t="s">
        <v>129</v>
      </c>
      <c r="M49" s="168" t="s">
        <v>129</v>
      </c>
      <c r="N49" s="168" t="s">
        <v>129</v>
      </c>
      <c r="O49" s="168" t="s">
        <v>129</v>
      </c>
      <c r="P49" s="168" t="s">
        <v>129</v>
      </c>
      <c r="Q49" s="168">
        <v>-31</v>
      </c>
      <c r="R49" s="168" t="s">
        <v>129</v>
      </c>
      <c r="S49" s="168">
        <v>-2</v>
      </c>
      <c r="T49" s="168" t="s">
        <v>129</v>
      </c>
      <c r="U49" s="168">
        <v>-1470</v>
      </c>
      <c r="V49" s="168">
        <v>1</v>
      </c>
      <c r="W49" s="168">
        <v>-576</v>
      </c>
      <c r="X49" s="168" t="s">
        <v>129</v>
      </c>
      <c r="Y49" s="168" t="s">
        <v>129</v>
      </c>
      <c r="Z49" s="168" t="s">
        <v>129</v>
      </c>
      <c r="AA49" s="168">
        <v>-2078</v>
      </c>
      <c r="AB49" s="168" t="s">
        <v>129</v>
      </c>
      <c r="AC49" s="168" t="s">
        <v>129</v>
      </c>
      <c r="AD49" s="194">
        <v>-2078</v>
      </c>
    </row>
    <row r="50" spans="1:30" ht="18" customHeight="1" x14ac:dyDescent="0.45">
      <c r="A50" s="64" t="s">
        <v>289</v>
      </c>
      <c r="B50" s="168">
        <v>555687</v>
      </c>
      <c r="C50" s="168">
        <v>555687</v>
      </c>
      <c r="D50" s="168" t="s">
        <v>129</v>
      </c>
      <c r="E50" s="168">
        <v>555687</v>
      </c>
      <c r="F50" s="168">
        <v>164525</v>
      </c>
      <c r="G50" s="168">
        <v>4608</v>
      </c>
      <c r="H50" s="168">
        <v>124142</v>
      </c>
      <c r="I50" s="168">
        <v>226382</v>
      </c>
      <c r="J50" s="168">
        <v>314590</v>
      </c>
      <c r="K50" s="168">
        <v>624921</v>
      </c>
      <c r="L50" s="168">
        <v>154333</v>
      </c>
      <c r="M50" s="168">
        <v>2169188</v>
      </c>
      <c r="N50" s="168">
        <v>12518</v>
      </c>
      <c r="O50" s="168" t="s">
        <v>129</v>
      </c>
      <c r="P50" s="168">
        <v>2181706</v>
      </c>
      <c r="Q50" s="168">
        <v>512</v>
      </c>
      <c r="R50" s="168" t="s">
        <v>129</v>
      </c>
      <c r="S50" s="168">
        <v>71</v>
      </c>
      <c r="T50" s="168">
        <v>4391</v>
      </c>
      <c r="U50" s="168">
        <v>8656</v>
      </c>
      <c r="V50" s="168">
        <v>942</v>
      </c>
      <c r="W50" s="168">
        <v>31700</v>
      </c>
      <c r="X50" s="168">
        <v>5125</v>
      </c>
      <c r="Y50" s="168">
        <v>349117</v>
      </c>
      <c r="Z50" s="168">
        <v>15882</v>
      </c>
      <c r="AA50" s="168">
        <v>2598102</v>
      </c>
      <c r="AB50" s="168" t="s">
        <v>129</v>
      </c>
      <c r="AC50" s="168" t="s">
        <v>129</v>
      </c>
      <c r="AD50" s="194">
        <v>2598102</v>
      </c>
    </row>
    <row r="51" spans="1:30" ht="18" customHeight="1" x14ac:dyDescent="0.45">
      <c r="A51" s="64" t="s">
        <v>290</v>
      </c>
      <c r="B51" s="168">
        <v>14453</v>
      </c>
      <c r="C51" s="168">
        <v>14453</v>
      </c>
      <c r="D51" s="168" t="s">
        <v>129</v>
      </c>
      <c r="E51" s="168">
        <v>14453</v>
      </c>
      <c r="F51" s="168" t="s">
        <v>129</v>
      </c>
      <c r="G51" s="168" t="s">
        <v>129</v>
      </c>
      <c r="H51" s="168" t="s">
        <v>129</v>
      </c>
      <c r="I51" s="168" t="s">
        <v>129</v>
      </c>
      <c r="J51" s="168" t="s">
        <v>129</v>
      </c>
      <c r="K51" s="168" t="s">
        <v>129</v>
      </c>
      <c r="L51" s="168" t="s">
        <v>129</v>
      </c>
      <c r="M51" s="168">
        <v>14453</v>
      </c>
      <c r="N51" s="168" t="s">
        <v>129</v>
      </c>
      <c r="O51" s="168" t="s">
        <v>129</v>
      </c>
      <c r="P51" s="168">
        <v>14453</v>
      </c>
      <c r="Q51" s="168" t="s">
        <v>129</v>
      </c>
      <c r="R51" s="168" t="s">
        <v>129</v>
      </c>
      <c r="S51" s="168" t="s">
        <v>129</v>
      </c>
      <c r="T51" s="168">
        <v>118</v>
      </c>
      <c r="U51" s="168" t="s">
        <v>129</v>
      </c>
      <c r="V51" s="168" t="s">
        <v>129</v>
      </c>
      <c r="W51" s="168">
        <v>13</v>
      </c>
      <c r="X51" s="168" t="s">
        <v>129</v>
      </c>
      <c r="Y51" s="168" t="s">
        <v>129</v>
      </c>
      <c r="Z51" s="168" t="s">
        <v>129</v>
      </c>
      <c r="AA51" s="168">
        <v>14584</v>
      </c>
      <c r="AB51" s="168" t="s">
        <v>129</v>
      </c>
      <c r="AC51" s="168" t="s">
        <v>129</v>
      </c>
      <c r="AD51" s="194">
        <v>14584</v>
      </c>
    </row>
    <row r="52" spans="1:30" ht="18" customHeight="1" x14ac:dyDescent="0.45">
      <c r="A52" s="64" t="s">
        <v>291</v>
      </c>
      <c r="B52" s="168">
        <v>-922</v>
      </c>
      <c r="C52" s="168">
        <v>-922</v>
      </c>
      <c r="D52" s="168" t="s">
        <v>129</v>
      </c>
      <c r="E52" s="168">
        <v>-922</v>
      </c>
      <c r="F52" s="168" t="s">
        <v>129</v>
      </c>
      <c r="G52" s="168" t="s">
        <v>129</v>
      </c>
      <c r="H52" s="168" t="s">
        <v>129</v>
      </c>
      <c r="I52" s="168" t="s">
        <v>129</v>
      </c>
      <c r="J52" s="168" t="s">
        <v>129</v>
      </c>
      <c r="K52" s="168" t="s">
        <v>129</v>
      </c>
      <c r="L52" s="168" t="s">
        <v>129</v>
      </c>
      <c r="M52" s="168">
        <v>-922</v>
      </c>
      <c r="N52" s="168" t="s">
        <v>129</v>
      </c>
      <c r="O52" s="168" t="s">
        <v>129</v>
      </c>
      <c r="P52" s="168">
        <v>-922</v>
      </c>
      <c r="Q52" s="168" t="s">
        <v>129</v>
      </c>
      <c r="R52" s="168" t="s">
        <v>129</v>
      </c>
      <c r="S52" s="168" t="s">
        <v>129</v>
      </c>
      <c r="T52" s="168">
        <v>-106</v>
      </c>
      <c r="U52" s="168" t="s">
        <v>129</v>
      </c>
      <c r="V52" s="168" t="s">
        <v>129</v>
      </c>
      <c r="W52" s="168">
        <v>0</v>
      </c>
      <c r="X52" s="168" t="s">
        <v>129</v>
      </c>
      <c r="Y52" s="168" t="s">
        <v>129</v>
      </c>
      <c r="Z52" s="168" t="s">
        <v>129</v>
      </c>
      <c r="AA52" s="168">
        <v>-1028</v>
      </c>
      <c r="AB52" s="168" t="s">
        <v>129</v>
      </c>
      <c r="AC52" s="168" t="s">
        <v>129</v>
      </c>
      <c r="AD52" s="194">
        <v>-1028</v>
      </c>
    </row>
    <row r="53" spans="1:30" ht="18" customHeight="1" x14ac:dyDescent="0.45">
      <c r="A53" s="64" t="s">
        <v>292</v>
      </c>
      <c r="B53" s="168">
        <v>13531</v>
      </c>
      <c r="C53" s="168">
        <v>13531</v>
      </c>
      <c r="D53" s="168" t="s">
        <v>129</v>
      </c>
      <c r="E53" s="168">
        <v>13531</v>
      </c>
      <c r="F53" s="168" t="s">
        <v>129</v>
      </c>
      <c r="G53" s="168" t="s">
        <v>129</v>
      </c>
      <c r="H53" s="168" t="s">
        <v>129</v>
      </c>
      <c r="I53" s="168" t="s">
        <v>129</v>
      </c>
      <c r="J53" s="168" t="s">
        <v>129</v>
      </c>
      <c r="K53" s="168" t="s">
        <v>129</v>
      </c>
      <c r="L53" s="168" t="s">
        <v>129</v>
      </c>
      <c r="M53" s="168">
        <v>13531</v>
      </c>
      <c r="N53" s="168" t="s">
        <v>129</v>
      </c>
      <c r="O53" s="168" t="s">
        <v>129</v>
      </c>
      <c r="P53" s="168">
        <v>13531</v>
      </c>
      <c r="Q53" s="168" t="s">
        <v>129</v>
      </c>
      <c r="R53" s="168" t="s">
        <v>129</v>
      </c>
      <c r="S53" s="168" t="s">
        <v>129</v>
      </c>
      <c r="T53" s="168">
        <v>12</v>
      </c>
      <c r="U53" s="168" t="s">
        <v>129</v>
      </c>
      <c r="V53" s="168" t="s">
        <v>129</v>
      </c>
      <c r="W53" s="168">
        <v>13</v>
      </c>
      <c r="X53" s="168" t="s">
        <v>129</v>
      </c>
      <c r="Y53" s="168" t="s">
        <v>129</v>
      </c>
      <c r="Z53" s="168" t="s">
        <v>129</v>
      </c>
      <c r="AA53" s="168">
        <v>13556</v>
      </c>
      <c r="AB53" s="168" t="s">
        <v>129</v>
      </c>
      <c r="AC53" s="168" t="s">
        <v>129</v>
      </c>
      <c r="AD53" s="194">
        <v>13556</v>
      </c>
    </row>
    <row r="54" spans="1:30" ht="18" customHeight="1" thickBot="1" x14ac:dyDescent="0.6">
      <c r="A54" s="65" t="s">
        <v>293</v>
      </c>
      <c r="B54" s="195">
        <v>569218</v>
      </c>
      <c r="C54" s="195">
        <v>569218</v>
      </c>
      <c r="D54" s="195" t="s">
        <v>129</v>
      </c>
      <c r="E54" s="195">
        <v>569218</v>
      </c>
      <c r="F54" s="195">
        <v>164525</v>
      </c>
      <c r="G54" s="195">
        <v>4608</v>
      </c>
      <c r="H54" s="195">
        <v>124142</v>
      </c>
      <c r="I54" s="195">
        <v>226382</v>
      </c>
      <c r="J54" s="195">
        <v>314590</v>
      </c>
      <c r="K54" s="195">
        <v>624921</v>
      </c>
      <c r="L54" s="195">
        <v>154333</v>
      </c>
      <c r="M54" s="195">
        <v>2182719</v>
      </c>
      <c r="N54" s="195">
        <v>12518</v>
      </c>
      <c r="O54" s="195" t="s">
        <v>129</v>
      </c>
      <c r="P54" s="195">
        <v>2195237</v>
      </c>
      <c r="Q54" s="195">
        <v>512</v>
      </c>
      <c r="R54" s="195" t="s">
        <v>129</v>
      </c>
      <c r="S54" s="195">
        <v>71</v>
      </c>
      <c r="T54" s="195">
        <v>4403</v>
      </c>
      <c r="U54" s="195">
        <v>8656</v>
      </c>
      <c r="V54" s="195">
        <v>942</v>
      </c>
      <c r="W54" s="195">
        <v>31713</v>
      </c>
      <c r="X54" s="195">
        <v>5125</v>
      </c>
      <c r="Y54" s="195">
        <v>349117</v>
      </c>
      <c r="Z54" s="195">
        <v>15882</v>
      </c>
      <c r="AA54" s="195">
        <v>2611657</v>
      </c>
      <c r="AB54" s="195" t="s">
        <v>129</v>
      </c>
      <c r="AC54" s="195" t="s">
        <v>129</v>
      </c>
      <c r="AD54" s="196">
        <v>2611657</v>
      </c>
    </row>
  </sheetData>
  <phoneticPr fontId="2"/>
  <pageMargins left="0.78740157480314965" right="0.39370078740157483" top="0.59055118110236227" bottom="0.39370078740157483" header="0.19685039370078741" footer="0.19685039370078741"/>
  <pageSetup paperSize="9" scale="41" orientation="landscape" r:id="rId1"/>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2AAA9-88EA-4457-8CB3-EFB32A53B5A4}">
  <sheetPr>
    <pageSetUpPr fitToPage="1"/>
  </sheetPr>
  <dimension ref="A1:G62"/>
  <sheetViews>
    <sheetView workbookViewId="0">
      <selection activeCell="A5" sqref="A5"/>
    </sheetView>
  </sheetViews>
  <sheetFormatPr defaultColWidth="8.86328125" defaultRowHeight="11" x14ac:dyDescent="0.4"/>
  <cols>
    <col min="1" max="1" width="42.86328125" style="136" customWidth="1"/>
    <col min="2" max="3" width="8.86328125" style="136" hidden="1" customWidth="1"/>
    <col min="4" max="4" width="10.86328125" style="136" customWidth="1"/>
    <col min="5" max="5" width="15.86328125" style="136" customWidth="1"/>
    <col min="6" max="7" width="30.86328125" style="136" customWidth="1"/>
    <col min="8" max="16384" width="8.86328125" style="136"/>
  </cols>
  <sheetData>
    <row r="1" spans="1:7" ht="17.149999999999999" customHeight="1" x14ac:dyDescent="0.4">
      <c r="E1" s="131" t="s">
        <v>688</v>
      </c>
    </row>
    <row r="2" spans="1:7" ht="21.25" x14ac:dyDescent="0.4">
      <c r="A2" s="213" t="s">
        <v>723</v>
      </c>
      <c r="B2" s="214"/>
      <c r="C2" s="214"/>
      <c r="D2" s="214"/>
      <c r="E2" s="214"/>
    </row>
    <row r="3" spans="1:7" ht="13.25" x14ac:dyDescent="0.4">
      <c r="A3" s="215" t="s">
        <v>917</v>
      </c>
      <c r="B3" s="214"/>
      <c r="C3" s="214"/>
      <c r="D3" s="214"/>
      <c r="E3" s="214"/>
    </row>
    <row r="4" spans="1:7" ht="13.25" x14ac:dyDescent="0.4">
      <c r="A4" s="215" t="s">
        <v>918</v>
      </c>
      <c r="B4" s="214"/>
      <c r="C4" s="214"/>
      <c r="D4" s="214"/>
      <c r="E4" s="214"/>
    </row>
    <row r="5" spans="1:7" ht="17.149999999999999" customHeight="1" x14ac:dyDescent="0.4">
      <c r="A5" s="130"/>
      <c r="E5" s="129" t="s">
        <v>681</v>
      </c>
    </row>
    <row r="6" spans="1:7" ht="27" customHeight="1" x14ac:dyDescent="0.4">
      <c r="A6" s="218" t="s">
        <v>137</v>
      </c>
      <c r="B6" s="218"/>
      <c r="C6" s="218"/>
      <c r="D6" s="218" t="s">
        <v>113</v>
      </c>
      <c r="E6" s="218"/>
    </row>
    <row r="7" spans="1:7" ht="17.149999999999999" customHeight="1" x14ac:dyDescent="0.45">
      <c r="A7" s="219" t="s">
        <v>249</v>
      </c>
      <c r="B7" s="219"/>
      <c r="C7" s="219"/>
      <c r="D7" s="221"/>
      <c r="E7" s="221"/>
    </row>
    <row r="8" spans="1:7" ht="17.149999999999999" customHeight="1" x14ac:dyDescent="0.45">
      <c r="A8" s="219" t="s">
        <v>250</v>
      </c>
      <c r="B8" s="219"/>
      <c r="C8" s="219"/>
      <c r="D8" s="220">
        <v>5968309</v>
      </c>
      <c r="E8" s="221"/>
    </row>
    <row r="9" spans="1:7" ht="17.149999999999999" customHeight="1" x14ac:dyDescent="0.45">
      <c r="A9" s="219" t="s">
        <v>251</v>
      </c>
      <c r="B9" s="219"/>
      <c r="C9" s="219"/>
      <c r="D9" s="220">
        <v>2147456</v>
      </c>
      <c r="E9" s="221"/>
    </row>
    <row r="10" spans="1:7" ht="17.149999999999999" customHeight="1" x14ac:dyDescent="0.45">
      <c r="A10" s="219" t="s">
        <v>252</v>
      </c>
      <c r="B10" s="219"/>
      <c r="C10" s="219"/>
      <c r="D10" s="220">
        <v>916467</v>
      </c>
      <c r="E10" s="221"/>
      <c r="G10" s="148"/>
    </row>
    <row r="11" spans="1:7" ht="17.149999999999999" customHeight="1" x14ac:dyDescent="0.45">
      <c r="A11" s="219" t="s">
        <v>253</v>
      </c>
      <c r="B11" s="219"/>
      <c r="C11" s="219"/>
      <c r="D11" s="220">
        <v>1145953</v>
      </c>
      <c r="E11" s="221"/>
      <c r="G11" s="148"/>
    </row>
    <row r="12" spans="1:7" ht="17.149999999999999" customHeight="1" x14ac:dyDescent="0.45">
      <c r="A12" s="219" t="s">
        <v>254</v>
      </c>
      <c r="B12" s="219"/>
      <c r="C12" s="219"/>
      <c r="D12" s="220">
        <v>13738</v>
      </c>
      <c r="E12" s="221"/>
    </row>
    <row r="13" spans="1:7" ht="17.149999999999999" customHeight="1" x14ac:dyDescent="0.45">
      <c r="A13" s="219" t="s">
        <v>255</v>
      </c>
      <c r="B13" s="219"/>
      <c r="C13" s="219"/>
      <c r="D13" s="220">
        <v>71298</v>
      </c>
      <c r="E13" s="221"/>
    </row>
    <row r="14" spans="1:7" ht="17.149999999999999" customHeight="1" x14ac:dyDescent="0.45">
      <c r="A14" s="219" t="s">
        <v>256</v>
      </c>
      <c r="B14" s="219"/>
      <c r="C14" s="219"/>
      <c r="D14" s="220">
        <v>3820853</v>
      </c>
      <c r="E14" s="221"/>
    </row>
    <row r="15" spans="1:7" ht="17.149999999999999" customHeight="1" x14ac:dyDescent="0.45">
      <c r="A15" s="219" t="s">
        <v>257</v>
      </c>
      <c r="B15" s="219"/>
      <c r="C15" s="219"/>
      <c r="D15" s="220">
        <v>1432184</v>
      </c>
      <c r="E15" s="221"/>
    </row>
    <row r="16" spans="1:7" ht="17.149999999999999" customHeight="1" x14ac:dyDescent="0.45">
      <c r="A16" s="219" t="s">
        <v>258</v>
      </c>
      <c r="B16" s="219"/>
      <c r="C16" s="219"/>
      <c r="D16" s="220">
        <v>1169629</v>
      </c>
      <c r="E16" s="221"/>
    </row>
    <row r="17" spans="1:7" ht="17.149999999999999" customHeight="1" x14ac:dyDescent="0.45">
      <c r="A17" s="219" t="s">
        <v>259</v>
      </c>
      <c r="B17" s="219"/>
      <c r="C17" s="219"/>
      <c r="D17" s="220">
        <v>1218135</v>
      </c>
      <c r="E17" s="221"/>
    </row>
    <row r="18" spans="1:7" ht="17.149999999999999" customHeight="1" x14ac:dyDescent="0.45">
      <c r="A18" s="219" t="s">
        <v>255</v>
      </c>
      <c r="B18" s="219"/>
      <c r="C18" s="219"/>
      <c r="D18" s="220">
        <v>905</v>
      </c>
      <c r="E18" s="221"/>
    </row>
    <row r="19" spans="1:7" ht="17.149999999999999" customHeight="1" x14ac:dyDescent="0.45">
      <c r="A19" s="219" t="s">
        <v>260</v>
      </c>
      <c r="B19" s="219"/>
      <c r="C19" s="219"/>
      <c r="D19" s="220">
        <v>6668117</v>
      </c>
      <c r="E19" s="221"/>
    </row>
    <row r="20" spans="1:7" ht="17.149999999999999" customHeight="1" x14ac:dyDescent="0.45">
      <c r="A20" s="219" t="s">
        <v>261</v>
      </c>
      <c r="B20" s="219"/>
      <c r="C20" s="219"/>
      <c r="D20" s="220">
        <v>4771064</v>
      </c>
      <c r="E20" s="221"/>
      <c r="G20" s="148"/>
    </row>
    <row r="21" spans="1:7" ht="17.149999999999999" customHeight="1" x14ac:dyDescent="0.45">
      <c r="A21" s="219" t="s">
        <v>262</v>
      </c>
      <c r="B21" s="219"/>
      <c r="C21" s="219"/>
      <c r="D21" s="220">
        <v>1677684</v>
      </c>
      <c r="E21" s="221"/>
      <c r="G21" s="148"/>
    </row>
    <row r="22" spans="1:7" ht="17.149999999999999" customHeight="1" x14ac:dyDescent="0.45">
      <c r="A22" s="219" t="s">
        <v>263</v>
      </c>
      <c r="B22" s="219"/>
      <c r="C22" s="219"/>
      <c r="D22" s="220">
        <v>115200</v>
      </c>
      <c r="E22" s="221"/>
      <c r="G22" s="148"/>
    </row>
    <row r="23" spans="1:7" ht="17.149999999999999" customHeight="1" x14ac:dyDescent="0.45">
      <c r="A23" s="219" t="s">
        <v>264</v>
      </c>
      <c r="B23" s="219"/>
      <c r="C23" s="219"/>
      <c r="D23" s="220">
        <v>104169</v>
      </c>
      <c r="E23" s="221"/>
      <c r="G23" s="148"/>
    </row>
    <row r="24" spans="1:7" ht="17.149999999999999" customHeight="1" x14ac:dyDescent="0.45">
      <c r="A24" s="219" t="s">
        <v>265</v>
      </c>
      <c r="B24" s="219"/>
      <c r="C24" s="219"/>
      <c r="D24" s="220" t="s">
        <v>129</v>
      </c>
      <c r="E24" s="221"/>
    </row>
    <row r="25" spans="1:7" ht="17.149999999999999" customHeight="1" x14ac:dyDescent="0.45">
      <c r="A25" s="219" t="s">
        <v>266</v>
      </c>
      <c r="B25" s="219"/>
      <c r="C25" s="219"/>
      <c r="D25" s="220" t="s">
        <v>129</v>
      </c>
      <c r="E25" s="221"/>
    </row>
    <row r="26" spans="1:7" ht="17.149999999999999" customHeight="1" x14ac:dyDescent="0.45">
      <c r="A26" s="219" t="s">
        <v>267</v>
      </c>
      <c r="B26" s="219"/>
      <c r="C26" s="219"/>
      <c r="D26" s="220" t="s">
        <v>129</v>
      </c>
      <c r="E26" s="221"/>
    </row>
    <row r="27" spans="1:7" ht="17.149999999999999" customHeight="1" x14ac:dyDescent="0.45">
      <c r="A27" s="219" t="s">
        <v>268</v>
      </c>
      <c r="B27" s="219"/>
      <c r="C27" s="219"/>
      <c r="D27" s="220" t="s">
        <v>129</v>
      </c>
      <c r="E27" s="221"/>
    </row>
    <row r="28" spans="1:7" ht="17.149999999999999" customHeight="1" x14ac:dyDescent="0.45">
      <c r="A28" s="223" t="s">
        <v>269</v>
      </c>
      <c r="B28" s="223"/>
      <c r="C28" s="223"/>
      <c r="D28" s="224">
        <v>699808</v>
      </c>
      <c r="E28" s="225"/>
    </row>
    <row r="29" spans="1:7" ht="17.149999999999999" customHeight="1" x14ac:dyDescent="0.45">
      <c r="A29" s="219" t="s">
        <v>270</v>
      </c>
      <c r="B29" s="219"/>
      <c r="C29" s="219"/>
      <c r="D29" s="221"/>
      <c r="E29" s="221"/>
    </row>
    <row r="30" spans="1:7" ht="17.149999999999999" customHeight="1" x14ac:dyDescent="0.45">
      <c r="A30" s="219" t="s">
        <v>271</v>
      </c>
      <c r="B30" s="219"/>
      <c r="C30" s="219"/>
      <c r="D30" s="220">
        <v>834781</v>
      </c>
      <c r="E30" s="221"/>
    </row>
    <row r="31" spans="1:7" ht="17.149999999999999" customHeight="1" x14ac:dyDescent="0.45">
      <c r="A31" s="219" t="s">
        <v>272</v>
      </c>
      <c r="B31" s="219"/>
      <c r="C31" s="219"/>
      <c r="D31" s="220">
        <v>245353</v>
      </c>
      <c r="E31" s="221"/>
    </row>
    <row r="32" spans="1:7" ht="17.149999999999999" customHeight="1" x14ac:dyDescent="0.45">
      <c r="A32" s="219" t="s">
        <v>273</v>
      </c>
      <c r="B32" s="219"/>
      <c r="C32" s="219"/>
      <c r="D32" s="220">
        <v>586022</v>
      </c>
      <c r="E32" s="221"/>
    </row>
    <row r="33" spans="1:5" ht="17.149999999999999" customHeight="1" x14ac:dyDescent="0.45">
      <c r="A33" s="219" t="s">
        <v>274</v>
      </c>
      <c r="B33" s="219"/>
      <c r="C33" s="219"/>
      <c r="D33" s="220" t="s">
        <v>129</v>
      </c>
      <c r="E33" s="221"/>
    </row>
    <row r="34" spans="1:5" ht="17.149999999999999" customHeight="1" x14ac:dyDescent="0.45">
      <c r="A34" s="219" t="s">
        <v>275</v>
      </c>
      <c r="B34" s="219"/>
      <c r="C34" s="219"/>
      <c r="D34" s="220">
        <v>3406</v>
      </c>
      <c r="E34" s="221"/>
    </row>
    <row r="35" spans="1:5" ht="17.149999999999999" customHeight="1" x14ac:dyDescent="0.45">
      <c r="A35" s="219" t="s">
        <v>267</v>
      </c>
      <c r="B35" s="219"/>
      <c r="C35" s="219"/>
      <c r="D35" s="220" t="s">
        <v>129</v>
      </c>
      <c r="E35" s="221"/>
    </row>
    <row r="36" spans="1:5" ht="17.149999999999999" customHeight="1" x14ac:dyDescent="0.45">
      <c r="A36" s="219" t="s">
        <v>276</v>
      </c>
      <c r="B36" s="219"/>
      <c r="C36" s="219"/>
      <c r="D36" s="220">
        <v>504491</v>
      </c>
      <c r="E36" s="221"/>
    </row>
    <row r="37" spans="1:5" ht="17.149999999999999" customHeight="1" x14ac:dyDescent="0.45">
      <c r="A37" s="219" t="s">
        <v>262</v>
      </c>
      <c r="B37" s="219"/>
      <c r="C37" s="219"/>
      <c r="D37" s="220">
        <v>29908</v>
      </c>
      <c r="E37" s="221"/>
    </row>
    <row r="38" spans="1:5" ht="17.149999999999999" customHeight="1" x14ac:dyDescent="0.45">
      <c r="A38" s="219" t="s">
        <v>277</v>
      </c>
      <c r="B38" s="219"/>
      <c r="C38" s="219"/>
      <c r="D38" s="220">
        <v>465531</v>
      </c>
      <c r="E38" s="221"/>
    </row>
    <row r="39" spans="1:5" ht="17.149999999999999" customHeight="1" x14ac:dyDescent="0.45">
      <c r="A39" s="219" t="s">
        <v>278</v>
      </c>
      <c r="B39" s="219"/>
      <c r="C39" s="219"/>
      <c r="D39" s="220">
        <v>7256</v>
      </c>
      <c r="E39" s="221"/>
    </row>
    <row r="40" spans="1:5" ht="17.149999999999999" customHeight="1" x14ac:dyDescent="0.45">
      <c r="A40" s="219" t="s">
        <v>279</v>
      </c>
      <c r="B40" s="219"/>
      <c r="C40" s="219"/>
      <c r="D40" s="220">
        <v>1796</v>
      </c>
      <c r="E40" s="221"/>
    </row>
    <row r="41" spans="1:5" ht="17.149999999999999" customHeight="1" x14ac:dyDescent="0.45">
      <c r="A41" s="219" t="s">
        <v>264</v>
      </c>
      <c r="B41" s="219"/>
      <c r="C41" s="219"/>
      <c r="D41" s="220" t="s">
        <v>129</v>
      </c>
      <c r="E41" s="221"/>
    </row>
    <row r="42" spans="1:5" ht="17.149999999999999" customHeight="1" x14ac:dyDescent="0.45">
      <c r="A42" s="223" t="s">
        <v>280</v>
      </c>
      <c r="B42" s="223"/>
      <c r="C42" s="223"/>
      <c r="D42" s="226">
        <v>-330289</v>
      </c>
      <c r="E42" s="225"/>
    </row>
    <row r="43" spans="1:5" ht="17.149999999999999" customHeight="1" x14ac:dyDescent="0.45">
      <c r="A43" s="219" t="s">
        <v>281</v>
      </c>
      <c r="B43" s="219"/>
      <c r="C43" s="219"/>
      <c r="D43" s="221"/>
      <c r="E43" s="221"/>
    </row>
    <row r="44" spans="1:5" ht="17.149999999999999" customHeight="1" x14ac:dyDescent="0.45">
      <c r="A44" s="219" t="s">
        <v>282</v>
      </c>
      <c r="B44" s="219"/>
      <c r="C44" s="219"/>
      <c r="D44" s="220">
        <v>559872</v>
      </c>
      <c r="E44" s="221"/>
    </row>
    <row r="45" spans="1:5" ht="17.149999999999999" customHeight="1" x14ac:dyDescent="0.45">
      <c r="A45" s="219" t="s">
        <v>283</v>
      </c>
      <c r="B45" s="219"/>
      <c r="C45" s="219"/>
      <c r="D45" s="220">
        <v>559872</v>
      </c>
      <c r="E45" s="221"/>
    </row>
    <row r="46" spans="1:5" ht="17.149999999999999" customHeight="1" x14ac:dyDescent="0.45">
      <c r="A46" s="219" t="s">
        <v>267</v>
      </c>
      <c r="B46" s="219"/>
      <c r="C46" s="219"/>
      <c r="D46" s="220" t="s">
        <v>129</v>
      </c>
      <c r="E46" s="221"/>
    </row>
    <row r="47" spans="1:5" ht="17.149999999999999" customHeight="1" x14ac:dyDescent="0.45">
      <c r="A47" s="219" t="s">
        <v>284</v>
      </c>
      <c r="B47" s="219"/>
      <c r="C47" s="219"/>
      <c r="D47" s="220">
        <v>196830</v>
      </c>
      <c r="E47" s="221"/>
    </row>
    <row r="48" spans="1:5" ht="17.149999999999999" customHeight="1" x14ac:dyDescent="0.45">
      <c r="A48" s="219" t="s">
        <v>285</v>
      </c>
      <c r="B48" s="219"/>
      <c r="C48" s="219"/>
      <c r="D48" s="220">
        <v>196830</v>
      </c>
      <c r="E48" s="221"/>
    </row>
    <row r="49" spans="1:5" ht="17.149999999999999" customHeight="1" x14ac:dyDescent="0.45">
      <c r="A49" s="219" t="s">
        <v>264</v>
      </c>
      <c r="B49" s="219"/>
      <c r="C49" s="219"/>
      <c r="D49" s="220" t="s">
        <v>129</v>
      </c>
      <c r="E49" s="221"/>
    </row>
    <row r="50" spans="1:5" ht="17.149999999999999" customHeight="1" x14ac:dyDescent="0.45">
      <c r="A50" s="223" t="s">
        <v>286</v>
      </c>
      <c r="B50" s="223"/>
      <c r="C50" s="223"/>
      <c r="D50" s="224">
        <v>-363042</v>
      </c>
      <c r="E50" s="225"/>
    </row>
    <row r="51" spans="1:5" ht="17.149999999999999" customHeight="1" x14ac:dyDescent="0.45">
      <c r="A51" s="223" t="s">
        <v>287</v>
      </c>
      <c r="B51" s="223"/>
      <c r="C51" s="223"/>
      <c r="D51" s="224">
        <v>6477</v>
      </c>
      <c r="E51" s="225"/>
    </row>
    <row r="52" spans="1:5" ht="17.149999999999999" customHeight="1" x14ac:dyDescent="0.45">
      <c r="A52" s="223" t="s">
        <v>288</v>
      </c>
      <c r="B52" s="223"/>
      <c r="C52" s="223"/>
      <c r="D52" s="224">
        <v>549211</v>
      </c>
      <c r="E52" s="225"/>
    </row>
    <row r="53" spans="1:5" ht="17.149999999999999" customHeight="1" x14ac:dyDescent="0.45">
      <c r="A53" s="223" t="s">
        <v>289</v>
      </c>
      <c r="B53" s="223"/>
      <c r="C53" s="223"/>
      <c r="D53" s="226">
        <v>555687</v>
      </c>
      <c r="E53" s="225"/>
    </row>
    <row r="55" spans="1:5" ht="17.149999999999999" customHeight="1" x14ac:dyDescent="0.45">
      <c r="A55" s="223" t="s">
        <v>290</v>
      </c>
      <c r="B55" s="223"/>
      <c r="C55" s="223"/>
      <c r="D55" s="224">
        <v>14453</v>
      </c>
      <c r="E55" s="225"/>
    </row>
    <row r="56" spans="1:5" ht="17.149999999999999" customHeight="1" x14ac:dyDescent="0.45">
      <c r="A56" s="223" t="s">
        <v>291</v>
      </c>
      <c r="B56" s="223"/>
      <c r="C56" s="223"/>
      <c r="D56" s="224">
        <v>-922</v>
      </c>
      <c r="E56" s="225"/>
    </row>
    <row r="57" spans="1:5" ht="17.149999999999999" customHeight="1" x14ac:dyDescent="0.45">
      <c r="A57" s="223" t="s">
        <v>292</v>
      </c>
      <c r="B57" s="223"/>
      <c r="C57" s="223"/>
      <c r="D57" s="224">
        <v>13531</v>
      </c>
      <c r="E57" s="225"/>
    </row>
    <row r="58" spans="1:5" ht="17.149999999999999" customHeight="1" x14ac:dyDescent="0.45">
      <c r="A58" s="223" t="s">
        <v>293</v>
      </c>
      <c r="B58" s="223"/>
      <c r="C58" s="223"/>
      <c r="D58" s="224">
        <v>569218</v>
      </c>
      <c r="E58" s="225"/>
    </row>
    <row r="59" spans="1:5" ht="17.149999999999999" customHeight="1" x14ac:dyDescent="0.4">
      <c r="A59" s="128"/>
      <c r="B59" s="128"/>
      <c r="C59" s="128"/>
      <c r="D59" s="128"/>
      <c r="E59" s="128"/>
    </row>
    <row r="60" spans="1:5" x14ac:dyDescent="0.4">
      <c r="A60" s="38" t="s">
        <v>684</v>
      </c>
    </row>
    <row r="61" spans="1:5" x14ac:dyDescent="0.4">
      <c r="A61" s="38" t="s">
        <v>683</v>
      </c>
    </row>
    <row r="62" spans="1:5" x14ac:dyDescent="0.4">
      <c r="A62" s="38"/>
    </row>
  </sheetData>
  <mergeCells count="107">
    <mergeCell ref="D49:E49"/>
    <mergeCell ref="D50:E50"/>
    <mergeCell ref="D51:E51"/>
    <mergeCell ref="D52:E52"/>
    <mergeCell ref="D53:E53"/>
    <mergeCell ref="A58:C58"/>
    <mergeCell ref="A49:C49"/>
    <mergeCell ref="A50:C50"/>
    <mergeCell ref="A51:C51"/>
    <mergeCell ref="A52:C52"/>
    <mergeCell ref="A55:C55"/>
    <mergeCell ref="A56:C56"/>
    <mergeCell ref="A57:C57"/>
    <mergeCell ref="A53:C53"/>
    <mergeCell ref="A44:C44"/>
    <mergeCell ref="A45:C45"/>
    <mergeCell ref="A46:C46"/>
    <mergeCell ref="A47:C47"/>
    <mergeCell ref="A48:C48"/>
    <mergeCell ref="D44:E44"/>
    <mergeCell ref="D45:E45"/>
    <mergeCell ref="D46:E46"/>
    <mergeCell ref="D47:E47"/>
    <mergeCell ref="D48:E48"/>
    <mergeCell ref="A39:C39"/>
    <mergeCell ref="A40:C40"/>
    <mergeCell ref="A41:C41"/>
    <mergeCell ref="A42:C42"/>
    <mergeCell ref="A43:C43"/>
    <mergeCell ref="D39:E39"/>
    <mergeCell ref="D40:E40"/>
    <mergeCell ref="D41:E41"/>
    <mergeCell ref="D42:E42"/>
    <mergeCell ref="D43:E43"/>
    <mergeCell ref="A34:C34"/>
    <mergeCell ref="A35:C35"/>
    <mergeCell ref="A36:C36"/>
    <mergeCell ref="A37:C37"/>
    <mergeCell ref="A38:C38"/>
    <mergeCell ref="D34:E34"/>
    <mergeCell ref="D35:E35"/>
    <mergeCell ref="D36:E36"/>
    <mergeCell ref="D37:E37"/>
    <mergeCell ref="D38:E38"/>
    <mergeCell ref="A29:C29"/>
    <mergeCell ref="A30:C30"/>
    <mergeCell ref="A31:C31"/>
    <mergeCell ref="A32:C32"/>
    <mergeCell ref="A33:C33"/>
    <mergeCell ref="D29:E29"/>
    <mergeCell ref="D30:E30"/>
    <mergeCell ref="D31:E31"/>
    <mergeCell ref="D32:E32"/>
    <mergeCell ref="D33:E33"/>
    <mergeCell ref="A24:C24"/>
    <mergeCell ref="A25:C25"/>
    <mergeCell ref="A26:C26"/>
    <mergeCell ref="A27:C27"/>
    <mergeCell ref="A28:C28"/>
    <mergeCell ref="D24:E24"/>
    <mergeCell ref="D25:E25"/>
    <mergeCell ref="D26:E26"/>
    <mergeCell ref="D27:E27"/>
    <mergeCell ref="D28:E28"/>
    <mergeCell ref="A19:C19"/>
    <mergeCell ref="A20:C20"/>
    <mergeCell ref="A21:C21"/>
    <mergeCell ref="A22:C22"/>
    <mergeCell ref="A23:C23"/>
    <mergeCell ref="D19:E19"/>
    <mergeCell ref="D20:E20"/>
    <mergeCell ref="D21:E21"/>
    <mergeCell ref="D22:E22"/>
    <mergeCell ref="D23:E23"/>
    <mergeCell ref="A15:C15"/>
    <mergeCell ref="A16:C16"/>
    <mergeCell ref="A17:C17"/>
    <mergeCell ref="A18:C18"/>
    <mergeCell ref="D14:E14"/>
    <mergeCell ref="D15:E15"/>
    <mergeCell ref="D16:E16"/>
    <mergeCell ref="D17:E17"/>
    <mergeCell ref="D18:E18"/>
    <mergeCell ref="D7:E7"/>
    <mergeCell ref="D8:E8"/>
    <mergeCell ref="D55:E55"/>
    <mergeCell ref="D56:E56"/>
    <mergeCell ref="D57:E57"/>
    <mergeCell ref="D58:E58"/>
    <mergeCell ref="A13:C13"/>
    <mergeCell ref="A2:E2"/>
    <mergeCell ref="A3:E3"/>
    <mergeCell ref="A4:E4"/>
    <mergeCell ref="A6:C6"/>
    <mergeCell ref="D6:E6"/>
    <mergeCell ref="A7:C7"/>
    <mergeCell ref="A8:C8"/>
    <mergeCell ref="A9:C9"/>
    <mergeCell ref="A10:C10"/>
    <mergeCell ref="A11:C11"/>
    <mergeCell ref="A12:C12"/>
    <mergeCell ref="D9:E9"/>
    <mergeCell ref="D10:E10"/>
    <mergeCell ref="D11:E11"/>
    <mergeCell ref="D12:E12"/>
    <mergeCell ref="D13:E13"/>
    <mergeCell ref="A14:C14"/>
  </mergeCells>
  <phoneticPr fontId="2"/>
  <printOptions horizontalCentered="1"/>
  <pageMargins left="0.3888888888888889" right="0.3888888888888889" top="0.3888888888888889" bottom="0.3888888888888889" header="0.19444444444444445" footer="0.19444444444444445"/>
  <pageSetup paperSize="9" scale="84"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2175A-6133-4A2C-8AE7-37D842F29F03}">
  <sheetPr>
    <pageSetUpPr fitToPage="1"/>
  </sheetPr>
  <dimension ref="A1:E89"/>
  <sheetViews>
    <sheetView workbookViewId="0">
      <selection sqref="A1:E1"/>
    </sheetView>
  </sheetViews>
  <sheetFormatPr defaultColWidth="8.86328125" defaultRowHeight="11" x14ac:dyDescent="0.4"/>
  <cols>
    <col min="1" max="1" width="30.86328125" style="55" customWidth="1"/>
    <col min="2" max="4" width="18.86328125" style="55" customWidth="1"/>
    <col min="5" max="5" width="23.86328125" style="55" customWidth="1"/>
    <col min="6" max="6" width="18.86328125" style="55" customWidth="1"/>
    <col min="7" max="16384" width="8.86328125" style="55"/>
  </cols>
  <sheetData>
    <row r="1" spans="1:5" ht="14.5" x14ac:dyDescent="0.4">
      <c r="A1" s="284" t="s">
        <v>855</v>
      </c>
      <c r="B1" s="285"/>
      <c r="C1" s="285"/>
      <c r="D1" s="285"/>
      <c r="E1" s="285"/>
    </row>
    <row r="2" spans="1:5" ht="14.25" customHeight="1" x14ac:dyDescent="0.4"/>
    <row r="3" spans="1:5" ht="14.25" customHeight="1" x14ac:dyDescent="0.4">
      <c r="A3" s="38" t="s">
        <v>378</v>
      </c>
    </row>
    <row r="4" spans="1:5" ht="14.25" customHeight="1" x14ac:dyDescent="0.4">
      <c r="A4" s="38"/>
    </row>
    <row r="5" spans="1:5" ht="14.25" customHeight="1" x14ac:dyDescent="0.4">
      <c r="A5" s="38" t="s">
        <v>379</v>
      </c>
    </row>
    <row r="6" spans="1:5" ht="14.25" customHeight="1" x14ac:dyDescent="0.4">
      <c r="A6" s="38" t="s">
        <v>412</v>
      </c>
    </row>
    <row r="7" spans="1:5" ht="14.25" customHeight="1" x14ac:dyDescent="0.4">
      <c r="A7" s="38" t="s">
        <v>413</v>
      </c>
    </row>
    <row r="8" spans="1:5" ht="14.25" customHeight="1" x14ac:dyDescent="0.4">
      <c r="A8" s="38"/>
    </row>
    <row r="9" spans="1:5" ht="14.25" customHeight="1" x14ac:dyDescent="0.4">
      <c r="A9" s="38" t="s">
        <v>380</v>
      </c>
    </row>
    <row r="10" spans="1:5" ht="14.25" customHeight="1" x14ac:dyDescent="0.4">
      <c r="A10" s="38" t="s">
        <v>381</v>
      </c>
    </row>
    <row r="11" spans="1:5" ht="14.25" customHeight="1" x14ac:dyDescent="0.4">
      <c r="A11" s="38" t="s">
        <v>382</v>
      </c>
    </row>
    <row r="12" spans="1:5" ht="14.25" customHeight="1" x14ac:dyDescent="0.4">
      <c r="A12" s="38"/>
    </row>
    <row r="13" spans="1:5" ht="14.25" customHeight="1" x14ac:dyDescent="0.4">
      <c r="A13" s="38" t="s">
        <v>383</v>
      </c>
    </row>
    <row r="14" spans="1:5" ht="14.25" customHeight="1" x14ac:dyDescent="0.4">
      <c r="A14" s="38" t="s">
        <v>384</v>
      </c>
    </row>
    <row r="15" spans="1:5" ht="14.25" customHeight="1" x14ac:dyDescent="0.4">
      <c r="A15" s="38" t="s">
        <v>414</v>
      </c>
    </row>
    <row r="16" spans="1:5" ht="14.25" customHeight="1" x14ac:dyDescent="0.4">
      <c r="A16" s="38" t="s">
        <v>385</v>
      </c>
    </row>
    <row r="17" spans="1:1" ht="14.25" customHeight="1" x14ac:dyDescent="0.4">
      <c r="A17" s="38" t="s">
        <v>414</v>
      </c>
    </row>
    <row r="18" spans="1:1" ht="14.25" customHeight="1" x14ac:dyDescent="0.4">
      <c r="A18" s="38"/>
    </row>
    <row r="19" spans="1:1" ht="14.25" customHeight="1" x14ac:dyDescent="0.4">
      <c r="A19" s="38" t="s">
        <v>386</v>
      </c>
    </row>
    <row r="20" spans="1:1" ht="14.25" customHeight="1" x14ac:dyDescent="0.4">
      <c r="A20" s="38" t="s">
        <v>387</v>
      </c>
    </row>
    <row r="21" spans="1:1" ht="14.25" customHeight="1" x14ac:dyDescent="0.4">
      <c r="A21" s="38" t="s">
        <v>415</v>
      </c>
    </row>
    <row r="22" spans="1:1" s="134" customFormat="1" ht="14.25" customHeight="1" x14ac:dyDescent="0.4">
      <c r="A22" s="38" t="s">
        <v>388</v>
      </c>
    </row>
    <row r="23" spans="1:1" s="134" customFormat="1" ht="14.25" customHeight="1" x14ac:dyDescent="0.4">
      <c r="A23" s="38" t="s">
        <v>706</v>
      </c>
    </row>
    <row r="24" spans="1:1" s="134" customFormat="1" ht="14.25" customHeight="1" x14ac:dyDescent="0.4">
      <c r="A24" s="38" t="s">
        <v>707</v>
      </c>
    </row>
    <row r="25" spans="1:1" ht="14.25" customHeight="1" x14ac:dyDescent="0.4">
      <c r="A25" s="38" t="s">
        <v>637</v>
      </c>
    </row>
    <row r="26" spans="1:1" ht="14.25" customHeight="1" x14ac:dyDescent="0.4">
      <c r="A26" s="38" t="s">
        <v>416</v>
      </c>
    </row>
    <row r="27" spans="1:1" ht="14.25" customHeight="1" x14ac:dyDescent="0.4">
      <c r="A27" s="38" t="s">
        <v>447</v>
      </c>
    </row>
    <row r="28" spans="1:1" ht="14.25" customHeight="1" x14ac:dyDescent="0.4">
      <c r="A28" s="38" t="s">
        <v>442</v>
      </c>
    </row>
    <row r="29" spans="1:1" ht="14.25" customHeight="1" x14ac:dyDescent="0.4">
      <c r="A29" s="38" t="s">
        <v>294</v>
      </c>
    </row>
    <row r="30" spans="1:1" ht="14.25" customHeight="1" x14ac:dyDescent="0.4">
      <c r="A30" s="38" t="s">
        <v>389</v>
      </c>
    </row>
    <row r="31" spans="1:1" ht="14.25" customHeight="1" x14ac:dyDescent="0.4">
      <c r="A31" s="38" t="s">
        <v>445</v>
      </c>
    </row>
    <row r="32" spans="1:1" ht="14.25" customHeight="1" x14ac:dyDescent="0.4">
      <c r="A32" s="38" t="s">
        <v>446</v>
      </c>
    </row>
    <row r="33" spans="1:1" ht="14.25" customHeight="1" x14ac:dyDescent="0.4">
      <c r="A33" s="38"/>
    </row>
    <row r="34" spans="1:1" ht="14.25" customHeight="1" x14ac:dyDescent="0.4">
      <c r="A34" s="38" t="s">
        <v>390</v>
      </c>
    </row>
    <row r="35" spans="1:1" ht="14.25" customHeight="1" x14ac:dyDescent="0.4">
      <c r="A35" s="38" t="s">
        <v>417</v>
      </c>
    </row>
    <row r="36" spans="1:1" ht="14.25" customHeight="1" x14ac:dyDescent="0.4">
      <c r="A36" s="38" t="s">
        <v>418</v>
      </c>
    </row>
    <row r="37" spans="1:1" ht="14.25" customHeight="1" x14ac:dyDescent="0.4">
      <c r="A37" s="38"/>
    </row>
    <row r="38" spans="1:1" ht="14.25" customHeight="1" x14ac:dyDescent="0.4">
      <c r="A38" s="38" t="s">
        <v>391</v>
      </c>
    </row>
    <row r="39" spans="1:1" ht="14.25" customHeight="1" x14ac:dyDescent="0.4">
      <c r="A39" s="38" t="s">
        <v>392</v>
      </c>
    </row>
    <row r="40" spans="1:1" ht="14.25" customHeight="1" x14ac:dyDescent="0.4">
      <c r="A40" s="38" t="s">
        <v>419</v>
      </c>
    </row>
    <row r="41" spans="1:1" ht="14.25" customHeight="1" x14ac:dyDescent="0.4">
      <c r="A41" s="38" t="s">
        <v>719</v>
      </c>
    </row>
    <row r="42" spans="1:1" ht="14.25" customHeight="1" x14ac:dyDescent="0.4">
      <c r="A42" s="38" t="s">
        <v>443</v>
      </c>
    </row>
    <row r="43" spans="1:1" ht="14.25" customHeight="1" x14ac:dyDescent="0.4">
      <c r="A43" s="38" t="s">
        <v>444</v>
      </c>
    </row>
    <row r="44" spans="1:1" ht="14.25" customHeight="1" x14ac:dyDescent="0.4">
      <c r="A44" s="38"/>
    </row>
    <row r="45" spans="1:1" ht="14.25" customHeight="1" x14ac:dyDescent="0.4">
      <c r="A45" s="38" t="s">
        <v>395</v>
      </c>
    </row>
    <row r="46" spans="1:1" ht="14.25" customHeight="1" x14ac:dyDescent="0.4">
      <c r="A46" s="38"/>
    </row>
    <row r="47" spans="1:1" ht="14.25" customHeight="1" x14ac:dyDescent="0.4">
      <c r="A47" s="38" t="s">
        <v>436</v>
      </c>
    </row>
    <row r="48" spans="1:1" ht="14.25" customHeight="1" x14ac:dyDescent="0.4">
      <c r="A48" s="38"/>
    </row>
    <row r="49" spans="1:1" ht="14.25" customHeight="1" x14ac:dyDescent="0.4">
      <c r="A49" s="38" t="s">
        <v>396</v>
      </c>
    </row>
    <row r="50" spans="1:1" ht="14.25" customHeight="1" x14ac:dyDescent="0.4">
      <c r="A50" s="38"/>
    </row>
    <row r="51" spans="1:1" ht="14.25" customHeight="1" x14ac:dyDescent="0.4">
      <c r="A51" s="38" t="s">
        <v>436</v>
      </c>
    </row>
    <row r="52" spans="1:1" ht="14.25" customHeight="1" x14ac:dyDescent="0.4">
      <c r="A52" s="38"/>
    </row>
    <row r="53" spans="1:1" ht="14.25" customHeight="1" x14ac:dyDescent="0.4">
      <c r="A53" s="38" t="s">
        <v>397</v>
      </c>
    </row>
    <row r="54" spans="1:1" ht="14.25" customHeight="1" x14ac:dyDescent="0.4">
      <c r="A54" s="38"/>
    </row>
    <row r="55" spans="1:1" ht="14.25" customHeight="1" x14ac:dyDescent="0.4">
      <c r="A55" s="38" t="s">
        <v>436</v>
      </c>
    </row>
    <row r="56" spans="1:1" ht="14.25" customHeight="1" x14ac:dyDescent="0.4">
      <c r="A56" s="38"/>
    </row>
    <row r="57" spans="1:1" ht="14.25" customHeight="1" x14ac:dyDescent="0.4">
      <c r="A57" s="38" t="s">
        <v>398</v>
      </c>
    </row>
    <row r="58" spans="1:1" ht="14.25" customHeight="1" x14ac:dyDescent="0.4">
      <c r="A58" s="38"/>
    </row>
    <row r="59" spans="1:1" ht="14.25" customHeight="1" x14ac:dyDescent="0.4">
      <c r="A59" s="38" t="s">
        <v>399</v>
      </c>
    </row>
    <row r="60" spans="1:1" ht="14.25" customHeight="1" x14ac:dyDescent="0.4">
      <c r="A60" s="38" t="s">
        <v>424</v>
      </c>
    </row>
    <row r="61" spans="1:1" ht="14.25" customHeight="1" x14ac:dyDescent="0.4">
      <c r="A61" s="38" t="s">
        <v>800</v>
      </c>
    </row>
    <row r="62" spans="1:1" ht="14.25" customHeight="1" x14ac:dyDescent="0.4">
      <c r="A62" s="38" t="s">
        <v>801</v>
      </c>
    </row>
    <row r="63" spans="1:1" ht="14.25" customHeight="1" x14ac:dyDescent="0.4">
      <c r="A63" s="38" t="s">
        <v>802</v>
      </c>
    </row>
    <row r="64" spans="1:1" ht="14.25" customHeight="1" x14ac:dyDescent="0.4">
      <c r="A64" s="38" t="s">
        <v>803</v>
      </c>
    </row>
    <row r="65" spans="1:1" ht="14.25" customHeight="1" x14ac:dyDescent="0.4">
      <c r="A65" s="38" t="s">
        <v>804</v>
      </c>
    </row>
    <row r="66" spans="1:1" ht="14.25" customHeight="1" x14ac:dyDescent="0.4">
      <c r="A66" s="38" t="s">
        <v>805</v>
      </c>
    </row>
    <row r="67" spans="1:1" ht="14.25" customHeight="1" x14ac:dyDescent="0.4">
      <c r="A67" s="38" t="s">
        <v>806</v>
      </c>
    </row>
    <row r="68" spans="1:1" ht="14.25" customHeight="1" x14ac:dyDescent="0.4">
      <c r="A68" s="38" t="s">
        <v>908</v>
      </c>
    </row>
    <row r="69" spans="1:1" ht="14.25" customHeight="1" x14ac:dyDescent="0.4">
      <c r="A69" s="38" t="s">
        <v>808</v>
      </c>
    </row>
    <row r="70" spans="1:1" ht="14.25" customHeight="1" x14ac:dyDescent="0.4">
      <c r="A70" s="38" t="s">
        <v>909</v>
      </c>
    </row>
    <row r="71" spans="1:1" ht="14.25" customHeight="1" x14ac:dyDescent="0.4">
      <c r="A71" s="38" t="s">
        <v>910</v>
      </c>
    </row>
    <row r="72" spans="1:1" ht="14.25" customHeight="1" x14ac:dyDescent="0.4">
      <c r="A72" s="38" t="s">
        <v>845</v>
      </c>
    </row>
    <row r="73" spans="1:1" ht="14.25" customHeight="1" x14ac:dyDescent="0.4">
      <c r="A73" s="38" t="s">
        <v>913</v>
      </c>
    </row>
    <row r="74" spans="1:1" ht="14.25" customHeight="1" x14ac:dyDescent="0.4">
      <c r="A74" s="38" t="s">
        <v>911</v>
      </c>
    </row>
    <row r="75" spans="1:1" ht="14.25" customHeight="1" x14ac:dyDescent="0.4">
      <c r="A75" s="38" t="s">
        <v>912</v>
      </c>
    </row>
    <row r="76" spans="1:1" ht="14.25" customHeight="1" x14ac:dyDescent="0.4">
      <c r="A76" s="38" t="s">
        <v>844</v>
      </c>
    </row>
    <row r="77" spans="1:1" ht="14.25" customHeight="1" x14ac:dyDescent="0.4">
      <c r="A77" s="38" t="s">
        <v>807</v>
      </c>
    </row>
    <row r="78" spans="1:1" ht="14.25" customHeight="1" x14ac:dyDescent="0.4">
      <c r="A78" s="38" t="s">
        <v>809</v>
      </c>
    </row>
    <row r="79" spans="1:1" ht="14.25" customHeight="1" x14ac:dyDescent="0.4">
      <c r="A79" s="38" t="s">
        <v>810</v>
      </c>
    </row>
    <row r="80" spans="1:1" ht="14.25" customHeight="1" x14ac:dyDescent="0.4">
      <c r="A80" s="38" t="s">
        <v>811</v>
      </c>
    </row>
    <row r="81" spans="1:1" ht="14.25" customHeight="1" x14ac:dyDescent="0.4">
      <c r="A81" s="38" t="s">
        <v>812</v>
      </c>
    </row>
    <row r="82" spans="1:1" ht="14.25" customHeight="1" x14ac:dyDescent="0.4">
      <c r="A82" s="38" t="s">
        <v>813</v>
      </c>
    </row>
    <row r="83" spans="1:1" ht="14.25" customHeight="1" x14ac:dyDescent="0.4">
      <c r="A83" s="38"/>
    </row>
    <row r="84" spans="1:1" ht="14.25" customHeight="1" x14ac:dyDescent="0.4">
      <c r="A84" s="38" t="s">
        <v>716</v>
      </c>
    </row>
    <row r="85" spans="1:1" ht="14.25" customHeight="1" x14ac:dyDescent="0.4">
      <c r="A85" s="38" t="s">
        <v>425</v>
      </c>
    </row>
    <row r="86" spans="1:1" ht="14.25" customHeight="1" x14ac:dyDescent="0.4">
      <c r="A86" s="38" t="s">
        <v>426</v>
      </c>
    </row>
    <row r="87" spans="1:1" ht="14.25" customHeight="1" x14ac:dyDescent="0.4">
      <c r="A87" s="38"/>
    </row>
    <row r="88" spans="1:1" ht="14.25" customHeight="1" x14ac:dyDescent="0.4">
      <c r="A88" s="38" t="s">
        <v>717</v>
      </c>
    </row>
    <row r="89" spans="1:1" ht="14.25" customHeight="1" x14ac:dyDescent="0.4">
      <c r="A89" s="38" t="s">
        <v>718</v>
      </c>
    </row>
  </sheetData>
  <mergeCells count="1">
    <mergeCell ref="A1:E1"/>
  </mergeCells>
  <phoneticPr fontId="2"/>
  <printOptions horizontalCentered="1"/>
  <pageMargins left="0.39370078740157483" right="0.39370078740157483" top="0.39370078740157483" bottom="0.19685039370078741" header="0.19685039370078741" footer="0.19685039370078741"/>
  <pageSetup paperSize="9" scale="68"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11EA6-A4AB-462A-899B-3C0CEE444FC4}">
  <sheetPr>
    <pageSetUpPr fitToPage="1"/>
  </sheetPr>
  <dimension ref="A1:K32"/>
  <sheetViews>
    <sheetView workbookViewId="0"/>
  </sheetViews>
  <sheetFormatPr defaultColWidth="8.86328125" defaultRowHeight="11" x14ac:dyDescent="0.4"/>
  <cols>
    <col min="1" max="1" width="61" style="13" bestFit="1" customWidth="1"/>
    <col min="2" max="11" width="15.36328125" style="13" customWidth="1"/>
    <col min="12" max="16384" width="8.86328125" style="13"/>
  </cols>
  <sheetData>
    <row r="1" spans="1:10" ht="21.25" x14ac:dyDescent="0.65">
      <c r="A1" s="12" t="s">
        <v>799</v>
      </c>
    </row>
    <row r="2" spans="1:10" ht="13.25" x14ac:dyDescent="0.45">
      <c r="A2" s="14"/>
    </row>
    <row r="3" spans="1:10" ht="13.25" x14ac:dyDescent="0.45">
      <c r="A3" s="14"/>
    </row>
    <row r="5" spans="1:10" ht="13.25" x14ac:dyDescent="0.45">
      <c r="A5" s="15" t="s">
        <v>31</v>
      </c>
      <c r="H5" s="16" t="s">
        <v>682</v>
      </c>
    </row>
    <row r="6" spans="1:10" ht="37.5" customHeight="1" x14ac:dyDescent="0.4">
      <c r="A6" s="17" t="s">
        <v>32</v>
      </c>
      <c r="B6" s="18" t="s">
        <v>33</v>
      </c>
      <c r="C6" s="18" t="s">
        <v>34</v>
      </c>
      <c r="D6" s="18" t="s">
        <v>35</v>
      </c>
      <c r="E6" s="18" t="s">
        <v>36</v>
      </c>
      <c r="F6" s="18" t="s">
        <v>37</v>
      </c>
      <c r="G6" s="18" t="s">
        <v>38</v>
      </c>
      <c r="H6" s="18" t="s">
        <v>39</v>
      </c>
    </row>
    <row r="7" spans="1:10" ht="25.5" customHeight="1" x14ac:dyDescent="0.4">
      <c r="A7" s="19" t="s">
        <v>40</v>
      </c>
      <c r="B7" s="91">
        <v>602</v>
      </c>
      <c r="C7" s="154">
        <v>3046</v>
      </c>
      <c r="D7" s="154">
        <f>B7*C7</f>
        <v>1833692</v>
      </c>
      <c r="E7" s="154">
        <v>500</v>
      </c>
      <c r="F7" s="154">
        <f>B7*E7</f>
        <v>301000</v>
      </c>
      <c r="G7" s="154">
        <f>D7-F7</f>
        <v>1532692</v>
      </c>
      <c r="H7" s="91">
        <v>301</v>
      </c>
    </row>
    <row r="8" spans="1:10" ht="25.5" customHeight="1" x14ac:dyDescent="0.4">
      <c r="A8" s="21" t="s">
        <v>41</v>
      </c>
      <c r="B8" s="91">
        <v>2222</v>
      </c>
      <c r="C8" s="154">
        <v>1196.5</v>
      </c>
      <c r="D8" s="154">
        <f>B8*C8</f>
        <v>2658623</v>
      </c>
      <c r="E8" s="154">
        <v>500</v>
      </c>
      <c r="F8" s="154">
        <f>B8*E8</f>
        <v>1111000</v>
      </c>
      <c r="G8" s="154">
        <f>D8-F8</f>
        <v>1547623</v>
      </c>
      <c r="H8" s="91">
        <v>1111</v>
      </c>
    </row>
    <row r="9" spans="1:10" ht="25.5" customHeight="1" x14ac:dyDescent="0.4">
      <c r="A9" s="178" t="s">
        <v>739</v>
      </c>
      <c r="B9" s="91">
        <v>976667</v>
      </c>
      <c r="C9" s="157"/>
      <c r="D9" s="154">
        <v>97492000</v>
      </c>
      <c r="E9" s="157"/>
      <c r="F9" s="154">
        <v>87301756</v>
      </c>
      <c r="G9" s="154">
        <v>71035</v>
      </c>
      <c r="H9" s="155"/>
    </row>
    <row r="10" spans="1:10" ht="25.5" customHeight="1" x14ac:dyDescent="0.4">
      <c r="A10" s="178" t="s">
        <v>740</v>
      </c>
      <c r="B10" s="155"/>
      <c r="C10" s="157"/>
      <c r="D10" s="154">
        <v>1000000</v>
      </c>
      <c r="E10" s="157"/>
      <c r="F10" s="157"/>
      <c r="G10" s="157"/>
      <c r="H10" s="155"/>
    </row>
    <row r="11" spans="1:10" ht="25.5" customHeight="1" x14ac:dyDescent="0.4">
      <c r="A11" s="22" t="s">
        <v>42</v>
      </c>
      <c r="B11" s="191">
        <f>SUM(B7:B10)</f>
        <v>979491</v>
      </c>
      <c r="C11" s="154"/>
      <c r="D11" s="154">
        <f>SUM(D7:D10)</f>
        <v>102984315</v>
      </c>
      <c r="E11" s="154"/>
      <c r="F11" s="154">
        <f t="shared" ref="F11:G11" si="0">SUM(F7:F10)</f>
        <v>88713756</v>
      </c>
      <c r="G11" s="154">
        <f t="shared" si="0"/>
        <v>3151350</v>
      </c>
      <c r="H11" s="154"/>
    </row>
    <row r="13" spans="1:10" ht="13.25" x14ac:dyDescent="0.45">
      <c r="A13" s="15" t="s">
        <v>43</v>
      </c>
      <c r="J13" s="16" t="s">
        <v>682</v>
      </c>
    </row>
    <row r="14" spans="1:10" ht="37.5" customHeight="1" x14ac:dyDescent="0.4">
      <c r="A14" s="17" t="s">
        <v>44</v>
      </c>
      <c r="B14" s="18" t="s">
        <v>45</v>
      </c>
      <c r="C14" s="18" t="s">
        <v>46</v>
      </c>
      <c r="D14" s="18" t="s">
        <v>47</v>
      </c>
      <c r="E14" s="18" t="s">
        <v>48</v>
      </c>
      <c r="F14" s="18" t="s">
        <v>49</v>
      </c>
      <c r="G14" s="18" t="s">
        <v>50</v>
      </c>
      <c r="H14" s="18" t="s">
        <v>51</v>
      </c>
      <c r="I14" s="18" t="s">
        <v>52</v>
      </c>
      <c r="J14" s="18" t="s">
        <v>39</v>
      </c>
    </row>
    <row r="15" spans="1:10" ht="25.5" customHeight="1" x14ac:dyDescent="0.4">
      <c r="A15" s="23"/>
      <c r="B15" s="154"/>
      <c r="C15" s="154"/>
      <c r="D15" s="154"/>
      <c r="E15" s="154"/>
      <c r="F15" s="154"/>
      <c r="G15" s="156"/>
      <c r="H15" s="154"/>
      <c r="I15" s="154"/>
      <c r="J15" s="91"/>
    </row>
    <row r="16" spans="1:10" ht="25.5" customHeight="1" x14ac:dyDescent="0.4">
      <c r="A16" s="23"/>
      <c r="B16" s="154"/>
      <c r="C16" s="154"/>
      <c r="D16" s="154"/>
      <c r="E16" s="154"/>
      <c r="F16" s="154"/>
      <c r="G16" s="156"/>
      <c r="H16" s="154"/>
      <c r="I16" s="154"/>
      <c r="J16" s="91"/>
    </row>
    <row r="17" spans="1:11" ht="25.5" customHeight="1" x14ac:dyDescent="0.4">
      <c r="A17" s="23"/>
      <c r="B17" s="154"/>
      <c r="C17" s="154"/>
      <c r="D17" s="154"/>
      <c r="E17" s="154"/>
      <c r="F17" s="154"/>
      <c r="G17" s="156"/>
      <c r="H17" s="154"/>
      <c r="I17" s="154"/>
      <c r="J17" s="91"/>
    </row>
    <row r="18" spans="1:11" ht="25.5" customHeight="1" x14ac:dyDescent="0.4">
      <c r="A18" s="22" t="s">
        <v>42</v>
      </c>
      <c r="B18" s="158">
        <f>SUM(B15:B17)</f>
        <v>0</v>
      </c>
      <c r="C18" s="158">
        <f>SUM(C15:C17)</f>
        <v>0</v>
      </c>
      <c r="D18" s="158">
        <f>SUM(D15:D17)</f>
        <v>0</v>
      </c>
      <c r="E18" s="158">
        <f>SUM(E15:E17)</f>
        <v>0</v>
      </c>
      <c r="F18" s="158">
        <f>SUM(F15:F17)</f>
        <v>0</v>
      </c>
      <c r="G18" s="159"/>
      <c r="H18" s="158">
        <f>SUM(H15:H17)</f>
        <v>0</v>
      </c>
      <c r="I18" s="158">
        <f>SUM(I15:I17)</f>
        <v>0</v>
      </c>
      <c r="J18" s="20">
        <f>SUM(J15:J17)</f>
        <v>0</v>
      </c>
    </row>
    <row r="20" spans="1:11" ht="13.25" x14ac:dyDescent="0.45">
      <c r="A20" s="15" t="s">
        <v>53</v>
      </c>
      <c r="K20" s="16" t="s">
        <v>682</v>
      </c>
    </row>
    <row r="21" spans="1:11" ht="37.5" customHeight="1" x14ac:dyDescent="0.4">
      <c r="A21" s="17" t="s">
        <v>44</v>
      </c>
      <c r="B21" s="18" t="s">
        <v>54</v>
      </c>
      <c r="C21" s="18" t="s">
        <v>46</v>
      </c>
      <c r="D21" s="18" t="s">
        <v>47</v>
      </c>
      <c r="E21" s="18" t="s">
        <v>48</v>
      </c>
      <c r="F21" s="18" t="s">
        <v>49</v>
      </c>
      <c r="G21" s="18" t="s">
        <v>50</v>
      </c>
      <c r="H21" s="18" t="s">
        <v>51</v>
      </c>
      <c r="I21" s="18" t="s">
        <v>55</v>
      </c>
      <c r="J21" s="18" t="s">
        <v>56</v>
      </c>
      <c r="K21" s="18" t="s">
        <v>39</v>
      </c>
    </row>
    <row r="22" spans="1:11" ht="21.75" customHeight="1" x14ac:dyDescent="0.4">
      <c r="A22" s="25" t="s">
        <v>478</v>
      </c>
      <c r="B22" s="154">
        <v>195000</v>
      </c>
      <c r="C22" s="154">
        <v>9959396077</v>
      </c>
      <c r="D22" s="154">
        <v>3814127439</v>
      </c>
      <c r="E22" s="154">
        <f>C22-D22</f>
        <v>6145268638</v>
      </c>
      <c r="F22" s="154">
        <v>150000000</v>
      </c>
      <c r="G22" s="182">
        <f>B22/F22</f>
        <v>1.2999999999999999E-3</v>
      </c>
      <c r="H22" s="154">
        <f>E22*G22</f>
        <v>7988849.2293999996</v>
      </c>
      <c r="I22" s="154">
        <v>0</v>
      </c>
      <c r="J22" s="154">
        <f>B22-I22</f>
        <v>195000</v>
      </c>
      <c r="K22" s="91">
        <v>195</v>
      </c>
    </row>
    <row r="23" spans="1:11" ht="21.75" customHeight="1" x14ac:dyDescent="0.4">
      <c r="A23" s="21" t="s">
        <v>479</v>
      </c>
      <c r="B23" s="154">
        <v>300000</v>
      </c>
      <c r="C23" s="154">
        <v>830542673</v>
      </c>
      <c r="D23" s="154">
        <v>580216179</v>
      </c>
      <c r="E23" s="154">
        <f t="shared" ref="E23:E31" si="1">C23-D23</f>
        <v>250326494</v>
      </c>
      <c r="F23" s="154">
        <v>176000000</v>
      </c>
      <c r="G23" s="182">
        <f t="shared" ref="G23:G31" si="2">B23/F23</f>
        <v>1.7045454545454545E-3</v>
      </c>
      <c r="H23" s="154">
        <f t="shared" ref="H23:H31" si="3">E23*G23</f>
        <v>426692.88749999995</v>
      </c>
      <c r="I23" s="154">
        <v>0</v>
      </c>
      <c r="J23" s="154">
        <f t="shared" ref="J23:J31" si="4">B23-I23</f>
        <v>300000</v>
      </c>
      <c r="K23" s="91">
        <v>300</v>
      </c>
    </row>
    <row r="24" spans="1:11" ht="21.75" customHeight="1" x14ac:dyDescent="0.4">
      <c r="A24" s="21" t="s">
        <v>480</v>
      </c>
      <c r="B24" s="154">
        <v>100000</v>
      </c>
      <c r="C24" s="154">
        <v>943568450</v>
      </c>
      <c r="D24" s="154">
        <v>166808375</v>
      </c>
      <c r="E24" s="154">
        <f t="shared" si="1"/>
        <v>776760075</v>
      </c>
      <c r="F24" s="154">
        <v>177824747</v>
      </c>
      <c r="G24" s="182">
        <f t="shared" si="2"/>
        <v>5.6235142569892142E-4</v>
      </c>
      <c r="H24" s="154">
        <f t="shared" si="3"/>
        <v>436812.1356022511</v>
      </c>
      <c r="I24" s="154">
        <v>0</v>
      </c>
      <c r="J24" s="154">
        <f t="shared" si="4"/>
        <v>100000</v>
      </c>
      <c r="K24" s="91">
        <v>100</v>
      </c>
    </row>
    <row r="25" spans="1:11" ht="21.75" customHeight="1" x14ac:dyDescent="0.4">
      <c r="A25" s="21" t="s">
        <v>481</v>
      </c>
      <c r="B25" s="154">
        <v>1440000</v>
      </c>
      <c r="C25" s="154">
        <v>1828023008</v>
      </c>
      <c r="D25" s="154">
        <v>411620998</v>
      </c>
      <c r="E25" s="154">
        <f t="shared" si="1"/>
        <v>1416402010</v>
      </c>
      <c r="F25" s="154">
        <v>41000000</v>
      </c>
      <c r="G25" s="182">
        <f t="shared" si="2"/>
        <v>3.5121951219512199E-2</v>
      </c>
      <c r="H25" s="154">
        <f t="shared" si="3"/>
        <v>49746802.302439027</v>
      </c>
      <c r="I25" s="154">
        <v>0</v>
      </c>
      <c r="J25" s="154">
        <f t="shared" si="4"/>
        <v>1440000</v>
      </c>
      <c r="K25" s="91">
        <v>1440</v>
      </c>
    </row>
    <row r="26" spans="1:11" ht="21.75" customHeight="1" x14ac:dyDescent="0.4">
      <c r="A26" s="21" t="s">
        <v>482</v>
      </c>
      <c r="B26" s="154">
        <v>25000</v>
      </c>
      <c r="C26" s="154">
        <v>643663000000</v>
      </c>
      <c r="D26" s="154">
        <v>622010000000</v>
      </c>
      <c r="E26" s="154">
        <f t="shared" si="1"/>
        <v>21653000000</v>
      </c>
      <c r="F26" s="154">
        <v>9080000000</v>
      </c>
      <c r="G26" s="182">
        <f t="shared" si="2"/>
        <v>2.7533039647577095E-6</v>
      </c>
      <c r="H26" s="154">
        <f t="shared" si="3"/>
        <v>59617.290748898682</v>
      </c>
      <c r="I26" s="154">
        <v>0</v>
      </c>
      <c r="J26" s="154">
        <f t="shared" si="4"/>
        <v>25000</v>
      </c>
      <c r="K26" s="91">
        <v>25</v>
      </c>
    </row>
    <row r="27" spans="1:11" ht="21.75" customHeight="1" x14ac:dyDescent="0.4">
      <c r="A27" s="21" t="s">
        <v>483</v>
      </c>
      <c r="B27" s="154">
        <v>10480000</v>
      </c>
      <c r="C27" s="154">
        <v>50279277661</v>
      </c>
      <c r="D27" s="154">
        <v>46590217492</v>
      </c>
      <c r="E27" s="154">
        <f t="shared" si="1"/>
        <v>3689060169</v>
      </c>
      <c r="F27" s="154">
        <v>2321590000</v>
      </c>
      <c r="G27" s="182">
        <f t="shared" si="2"/>
        <v>4.5141476315800812E-3</v>
      </c>
      <c r="H27" s="154">
        <f t="shared" si="3"/>
        <v>16652962.224647764</v>
      </c>
      <c r="I27" s="154">
        <v>0</v>
      </c>
      <c r="J27" s="154">
        <f t="shared" si="4"/>
        <v>10480000</v>
      </c>
      <c r="K27" s="91">
        <v>10480</v>
      </c>
    </row>
    <row r="28" spans="1:11" ht="21.75" customHeight="1" x14ac:dyDescent="0.4">
      <c r="A28" s="21" t="s">
        <v>484</v>
      </c>
      <c r="B28" s="154">
        <v>800000</v>
      </c>
      <c r="C28" s="154">
        <v>24164123000000</v>
      </c>
      <c r="D28" s="154">
        <v>23738231000000</v>
      </c>
      <c r="E28" s="154">
        <f t="shared" si="1"/>
        <v>425892000000</v>
      </c>
      <c r="F28" s="154">
        <v>16602000000</v>
      </c>
      <c r="G28" s="182">
        <f t="shared" si="2"/>
        <v>4.8186965425852308E-5</v>
      </c>
      <c r="H28" s="154">
        <f t="shared" si="3"/>
        <v>20522443.079147093</v>
      </c>
      <c r="I28" s="154">
        <v>0</v>
      </c>
      <c r="J28" s="154">
        <f t="shared" si="4"/>
        <v>800000</v>
      </c>
      <c r="K28" s="91">
        <v>800</v>
      </c>
    </row>
    <row r="29" spans="1:11" ht="21.75" customHeight="1" x14ac:dyDescent="0.4">
      <c r="A29" s="21" t="s">
        <v>485</v>
      </c>
      <c r="B29" s="154">
        <v>20000</v>
      </c>
      <c r="C29" s="154">
        <v>301064082</v>
      </c>
      <c r="D29" s="154">
        <v>171533958</v>
      </c>
      <c r="E29" s="154">
        <f t="shared" si="1"/>
        <v>129530124</v>
      </c>
      <c r="F29" s="154">
        <v>1810000</v>
      </c>
      <c r="G29" s="182">
        <f t="shared" si="2"/>
        <v>1.1049723756906077E-2</v>
      </c>
      <c r="H29" s="154">
        <f t="shared" si="3"/>
        <v>1431272.08839779</v>
      </c>
      <c r="I29" s="154">
        <v>0</v>
      </c>
      <c r="J29" s="154">
        <f t="shared" si="4"/>
        <v>20000</v>
      </c>
      <c r="K29" s="91">
        <v>20</v>
      </c>
    </row>
    <row r="30" spans="1:11" ht="21.75" customHeight="1" x14ac:dyDescent="0.4">
      <c r="A30" s="21" t="s">
        <v>486</v>
      </c>
      <c r="B30" s="154">
        <v>15930000</v>
      </c>
      <c r="C30" s="154">
        <v>280126424985</v>
      </c>
      <c r="D30" s="154">
        <v>254578623871</v>
      </c>
      <c r="E30" s="154">
        <f t="shared" si="1"/>
        <v>25547801114</v>
      </c>
      <c r="F30" s="154">
        <v>25547801114</v>
      </c>
      <c r="G30" s="182">
        <f t="shared" si="2"/>
        <v>6.2353702883926406E-4</v>
      </c>
      <c r="H30" s="154">
        <f t="shared" si="3"/>
        <v>15930000</v>
      </c>
      <c r="I30" s="154">
        <v>0</v>
      </c>
      <c r="J30" s="154">
        <f t="shared" si="4"/>
        <v>15930000</v>
      </c>
      <c r="K30" s="91">
        <v>15930</v>
      </c>
    </row>
    <row r="31" spans="1:11" ht="21.75" customHeight="1" x14ac:dyDescent="0.4">
      <c r="A31" s="21" t="s">
        <v>487</v>
      </c>
      <c r="B31" s="154">
        <v>180000</v>
      </c>
      <c r="C31" s="154">
        <v>2241849093</v>
      </c>
      <c r="D31" s="154">
        <v>341770224</v>
      </c>
      <c r="E31" s="154">
        <f t="shared" si="1"/>
        <v>1900078869</v>
      </c>
      <c r="F31" s="154">
        <v>3000000</v>
      </c>
      <c r="G31" s="182">
        <f t="shared" si="2"/>
        <v>0.06</v>
      </c>
      <c r="H31" s="154">
        <f t="shared" si="3"/>
        <v>114004732.14</v>
      </c>
      <c r="I31" s="154">
        <v>0</v>
      </c>
      <c r="J31" s="154">
        <f t="shared" si="4"/>
        <v>180000</v>
      </c>
      <c r="K31" s="91">
        <v>180</v>
      </c>
    </row>
    <row r="32" spans="1:11" ht="21.75" customHeight="1" x14ac:dyDescent="0.4">
      <c r="A32" s="22" t="s">
        <v>42</v>
      </c>
      <c r="B32" s="154">
        <f>SUM(B22:B31)</f>
        <v>29470000</v>
      </c>
      <c r="C32" s="154">
        <f t="shared" ref="C32:E32" si="5">SUM(C22:C31)</f>
        <v>25154296146029</v>
      </c>
      <c r="D32" s="154">
        <f t="shared" si="5"/>
        <v>24666895918536</v>
      </c>
      <c r="E32" s="154">
        <f t="shared" si="5"/>
        <v>487400227493</v>
      </c>
      <c r="F32" s="154">
        <f>SUM(F22:F31)</f>
        <v>54101025861</v>
      </c>
      <c r="G32" s="154"/>
      <c r="H32" s="154">
        <f t="shared" ref="H32:J32" si="6">SUM(H22:H31)</f>
        <v>227200183.37788281</v>
      </c>
      <c r="I32" s="154">
        <f t="shared" si="6"/>
        <v>0</v>
      </c>
      <c r="J32" s="154">
        <f t="shared" si="6"/>
        <v>29470000</v>
      </c>
      <c r="K32" s="91">
        <v>29470</v>
      </c>
    </row>
  </sheetData>
  <phoneticPr fontId="2"/>
  <printOptions horizontalCentered="1"/>
  <pageMargins left="0.39370078740157483" right="0.39370078740157483" top="0.39370078740157483" bottom="0.39370078740157483" header="0.19685039370078741" footer="0.19685039370078741"/>
  <pageSetup paperSize="9" scale="66" fitToHeight="0" orientation="landscape" r:id="rId1"/>
  <headerFooter>
    <oddHeader xml:space="preserve">&amp;R&amp;9
</oddHead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58381-9193-436A-AE18-5D4B216DFCEE}">
  <sheetPr>
    <pageSetUpPr fitToPage="1"/>
  </sheetPr>
  <dimension ref="A1:G42"/>
  <sheetViews>
    <sheetView workbookViewId="0"/>
  </sheetViews>
  <sheetFormatPr defaultColWidth="8.86328125" defaultRowHeight="11" x14ac:dyDescent="0.4"/>
  <cols>
    <col min="1" max="1" width="28.86328125" style="13" bestFit="1" customWidth="1"/>
    <col min="2" max="7" width="19.86328125" style="13" customWidth="1"/>
    <col min="8" max="16384" width="8.86328125" style="13"/>
  </cols>
  <sheetData>
    <row r="1" spans="1:7" ht="21.25" x14ac:dyDescent="0.65">
      <c r="A1" s="12" t="s">
        <v>798</v>
      </c>
    </row>
    <row r="2" spans="1:7" ht="13.25" x14ac:dyDescent="0.45">
      <c r="A2" s="14"/>
    </row>
    <row r="3" spans="1:7" ht="13.25" x14ac:dyDescent="0.45">
      <c r="A3" s="14"/>
    </row>
    <row r="4" spans="1:7" ht="13.25" x14ac:dyDescent="0.45">
      <c r="G4" s="16" t="s">
        <v>682</v>
      </c>
    </row>
    <row r="5" spans="1:7" ht="22.5" customHeight="1" x14ac:dyDescent="0.4">
      <c r="A5" s="17" t="s">
        <v>57</v>
      </c>
      <c r="B5" s="17" t="s">
        <v>58</v>
      </c>
      <c r="C5" s="17" t="s">
        <v>59</v>
      </c>
      <c r="D5" s="17" t="s">
        <v>60</v>
      </c>
      <c r="E5" s="17" t="s">
        <v>61</v>
      </c>
      <c r="F5" s="18" t="s">
        <v>62</v>
      </c>
      <c r="G5" s="18" t="s">
        <v>39</v>
      </c>
    </row>
    <row r="6" spans="1:7" ht="18" customHeight="1" x14ac:dyDescent="0.4">
      <c r="A6" s="24" t="s">
        <v>63</v>
      </c>
      <c r="B6" s="107"/>
      <c r="C6" s="107"/>
      <c r="D6" s="107"/>
      <c r="E6" s="107"/>
      <c r="F6" s="107"/>
      <c r="G6" s="107"/>
    </row>
    <row r="7" spans="1:7" ht="18" customHeight="1" x14ac:dyDescent="0.4">
      <c r="A7" s="24" t="s">
        <v>452</v>
      </c>
      <c r="B7" s="107">
        <v>999575</v>
      </c>
      <c r="C7" s="107" t="s">
        <v>448</v>
      </c>
      <c r="D7" s="107" t="s">
        <v>448</v>
      </c>
      <c r="E7" s="107" t="s">
        <v>448</v>
      </c>
      <c r="F7" s="107">
        <f>SUM(B7:E7)</f>
        <v>999575</v>
      </c>
      <c r="G7" s="107">
        <v>999575</v>
      </c>
    </row>
    <row r="8" spans="1:7" ht="18" customHeight="1" x14ac:dyDescent="0.4">
      <c r="A8" s="24" t="s">
        <v>453</v>
      </c>
      <c r="B8" s="107">
        <v>1497603</v>
      </c>
      <c r="C8" s="107" t="s">
        <v>448</v>
      </c>
      <c r="D8" s="107" t="s">
        <v>448</v>
      </c>
      <c r="E8" s="107" t="s">
        <v>448</v>
      </c>
      <c r="F8" s="107">
        <f t="shared" ref="F8:F17" si="0">SUM(B8:E8)</f>
        <v>1497603</v>
      </c>
      <c r="G8" s="107">
        <v>1497603</v>
      </c>
    </row>
    <row r="9" spans="1:7" ht="18" customHeight="1" x14ac:dyDescent="0.4">
      <c r="A9" s="24" t="s">
        <v>454</v>
      </c>
      <c r="B9" s="107">
        <v>1220</v>
      </c>
      <c r="C9" s="107" t="s">
        <v>448</v>
      </c>
      <c r="D9" s="107" t="s">
        <v>448</v>
      </c>
      <c r="E9" s="107" t="s">
        <v>448</v>
      </c>
      <c r="F9" s="107">
        <f t="shared" si="0"/>
        <v>1220</v>
      </c>
      <c r="G9" s="107">
        <v>1220</v>
      </c>
    </row>
    <row r="10" spans="1:7" ht="18" customHeight="1" x14ac:dyDescent="0.4">
      <c r="A10" s="24" t="s">
        <v>455</v>
      </c>
      <c r="B10" s="107">
        <v>1000</v>
      </c>
      <c r="C10" s="107" t="s">
        <v>448</v>
      </c>
      <c r="D10" s="107" t="s">
        <v>448</v>
      </c>
      <c r="E10" s="107" t="s">
        <v>448</v>
      </c>
      <c r="F10" s="107">
        <f t="shared" si="0"/>
        <v>1000</v>
      </c>
      <c r="G10" s="107">
        <v>1000</v>
      </c>
    </row>
    <row r="11" spans="1:7" ht="18" customHeight="1" x14ac:dyDescent="0.4">
      <c r="A11" s="24" t="s">
        <v>456</v>
      </c>
      <c r="B11" s="107">
        <v>1314169</v>
      </c>
      <c r="C11" s="107" t="s">
        <v>448</v>
      </c>
      <c r="D11" s="107" t="s">
        <v>448</v>
      </c>
      <c r="E11" s="107" t="s">
        <v>448</v>
      </c>
      <c r="F11" s="107">
        <f t="shared" si="0"/>
        <v>1314169</v>
      </c>
      <c r="G11" s="107">
        <v>1314169</v>
      </c>
    </row>
    <row r="12" spans="1:7" ht="18" customHeight="1" x14ac:dyDescent="0.4">
      <c r="A12" s="24" t="s">
        <v>457</v>
      </c>
      <c r="B12" s="107">
        <v>455344</v>
      </c>
      <c r="C12" s="107" t="s">
        <v>448</v>
      </c>
      <c r="D12" s="107" t="s">
        <v>448</v>
      </c>
      <c r="E12" s="107" t="s">
        <v>448</v>
      </c>
      <c r="F12" s="107">
        <f t="shared" si="0"/>
        <v>455344</v>
      </c>
      <c r="G12" s="107">
        <v>455344</v>
      </c>
    </row>
    <row r="13" spans="1:7" ht="18" customHeight="1" x14ac:dyDescent="0.4">
      <c r="A13" s="24" t="s">
        <v>608</v>
      </c>
      <c r="B13" s="107">
        <v>26277</v>
      </c>
      <c r="C13" s="107"/>
      <c r="D13" s="107"/>
      <c r="E13" s="107"/>
      <c r="F13" s="107">
        <f t="shared" si="0"/>
        <v>26277</v>
      </c>
      <c r="G13" s="107">
        <v>26277</v>
      </c>
    </row>
    <row r="14" spans="1:7" ht="18" customHeight="1" x14ac:dyDescent="0.4">
      <c r="A14" s="26" t="s">
        <v>458</v>
      </c>
      <c r="B14" s="107"/>
      <c r="C14" s="107"/>
      <c r="D14" s="107"/>
      <c r="E14" s="107"/>
      <c r="F14" s="107"/>
      <c r="G14" s="107"/>
    </row>
    <row r="15" spans="1:7" ht="18" customHeight="1" x14ac:dyDescent="0.4">
      <c r="A15" s="24" t="s">
        <v>609</v>
      </c>
      <c r="B15" s="107">
        <v>666674</v>
      </c>
      <c r="C15" s="107">
        <v>0</v>
      </c>
      <c r="D15" s="107">
        <v>0</v>
      </c>
      <c r="E15" s="107">
        <v>0</v>
      </c>
      <c r="F15" s="107">
        <f t="shared" si="0"/>
        <v>666674</v>
      </c>
      <c r="G15" s="107">
        <v>666674</v>
      </c>
    </row>
    <row r="16" spans="1:7" ht="18" customHeight="1" x14ac:dyDescent="0.4">
      <c r="A16" s="24" t="s">
        <v>459</v>
      </c>
      <c r="B16" s="107"/>
      <c r="C16" s="107"/>
      <c r="D16" s="107"/>
      <c r="E16" s="107"/>
      <c r="F16" s="107"/>
      <c r="G16" s="107"/>
    </row>
    <row r="17" spans="1:7" ht="18" customHeight="1" x14ac:dyDescent="0.4">
      <c r="A17" s="24" t="s">
        <v>610</v>
      </c>
      <c r="B17" s="107">
        <v>360343</v>
      </c>
      <c r="C17" s="107">
        <v>0</v>
      </c>
      <c r="D17" s="107">
        <v>0</v>
      </c>
      <c r="E17" s="107">
        <v>0</v>
      </c>
      <c r="F17" s="107">
        <f t="shared" si="0"/>
        <v>360343</v>
      </c>
      <c r="G17" s="107">
        <v>360342</v>
      </c>
    </row>
    <row r="18" spans="1:7" ht="18" customHeight="1" x14ac:dyDescent="0.4">
      <c r="A18" s="26" t="s">
        <v>460</v>
      </c>
      <c r="B18" s="107"/>
      <c r="C18" s="107"/>
      <c r="D18" s="107"/>
      <c r="E18" s="107"/>
      <c r="F18" s="107"/>
      <c r="G18" s="107"/>
    </row>
    <row r="19" spans="1:7" ht="18" customHeight="1" x14ac:dyDescent="0.4">
      <c r="A19" s="24" t="s">
        <v>611</v>
      </c>
      <c r="B19" s="107">
        <v>0</v>
      </c>
      <c r="C19" s="107">
        <v>0</v>
      </c>
      <c r="D19" s="107">
        <v>0</v>
      </c>
      <c r="E19" s="107">
        <v>0</v>
      </c>
      <c r="F19" s="107">
        <f t="shared" ref="F19" si="1">SUM(B19:E19)</f>
        <v>0</v>
      </c>
      <c r="G19" s="107">
        <v>0</v>
      </c>
    </row>
    <row r="20" spans="1:7" ht="18" customHeight="1" x14ac:dyDescent="0.4">
      <c r="A20" s="26" t="s">
        <v>742</v>
      </c>
      <c r="B20" s="107"/>
      <c r="C20" s="107"/>
      <c r="D20" s="107"/>
      <c r="E20" s="107"/>
      <c r="F20" s="107"/>
      <c r="G20" s="107"/>
    </row>
    <row r="21" spans="1:7" ht="18" customHeight="1" x14ac:dyDescent="0.4">
      <c r="A21" s="24" t="s">
        <v>741</v>
      </c>
      <c r="B21" s="107">
        <f>778064*2.6%</f>
        <v>20229.664000000001</v>
      </c>
      <c r="C21" s="107">
        <f>599841*2.6%</f>
        <v>15595.866000000002</v>
      </c>
      <c r="D21" s="107">
        <v>0</v>
      </c>
      <c r="E21" s="107">
        <v>0</v>
      </c>
      <c r="F21" s="107">
        <f t="shared" ref="F21" si="2">SUM(B21:E21)</f>
        <v>35825.53</v>
      </c>
      <c r="G21" s="107"/>
    </row>
    <row r="22" spans="1:7" ht="18" customHeight="1" x14ac:dyDescent="0.4">
      <c r="A22" s="24" t="s">
        <v>747</v>
      </c>
      <c r="B22" s="179"/>
      <c r="C22" s="179"/>
      <c r="D22" s="179"/>
      <c r="E22" s="179"/>
      <c r="F22" s="107">
        <v>366</v>
      </c>
      <c r="G22" s="107"/>
    </row>
    <row r="23" spans="1:7" ht="18" customHeight="1" x14ac:dyDescent="0.4">
      <c r="A23" s="26" t="s">
        <v>846</v>
      </c>
      <c r="B23" s="107"/>
      <c r="C23" s="107"/>
      <c r="D23" s="107"/>
      <c r="E23" s="107"/>
      <c r="F23" s="107"/>
      <c r="G23" s="107"/>
    </row>
    <row r="24" spans="1:7" ht="18" customHeight="1" x14ac:dyDescent="0.4">
      <c r="A24" s="24" t="s">
        <v>847</v>
      </c>
      <c r="B24" s="107">
        <v>0</v>
      </c>
      <c r="C24" s="107">
        <v>0</v>
      </c>
      <c r="D24" s="107">
        <v>0</v>
      </c>
      <c r="E24" s="107">
        <v>71072</v>
      </c>
      <c r="F24" s="107">
        <f>SUM(B24:E24)</f>
        <v>71072</v>
      </c>
      <c r="G24" s="107"/>
    </row>
    <row r="25" spans="1:7" ht="18" customHeight="1" x14ac:dyDescent="0.4">
      <c r="A25" s="26" t="s">
        <v>743</v>
      </c>
      <c r="B25" s="107"/>
      <c r="C25" s="107"/>
      <c r="D25" s="107"/>
      <c r="E25" s="107"/>
      <c r="F25" s="107"/>
      <c r="G25" s="107"/>
    </row>
    <row r="26" spans="1:7" ht="18" customHeight="1" x14ac:dyDescent="0.4">
      <c r="A26" s="24" t="s">
        <v>741</v>
      </c>
      <c r="B26" s="107">
        <v>1210</v>
      </c>
      <c r="C26" s="107">
        <v>6039</v>
      </c>
      <c r="D26" s="107">
        <v>0</v>
      </c>
      <c r="E26" s="107">
        <v>0</v>
      </c>
      <c r="F26" s="107">
        <f t="shared" ref="F26" si="3">SUM(B26:E26)</f>
        <v>7249</v>
      </c>
      <c r="G26" s="107"/>
    </row>
    <row r="27" spans="1:7" ht="18" customHeight="1" x14ac:dyDescent="0.4">
      <c r="A27" s="26" t="s">
        <v>744</v>
      </c>
      <c r="B27" s="107"/>
      <c r="C27" s="107"/>
      <c r="D27" s="107"/>
      <c r="E27" s="107"/>
      <c r="F27" s="107"/>
      <c r="G27" s="107"/>
    </row>
    <row r="28" spans="1:7" ht="18" customHeight="1" x14ac:dyDescent="0.4">
      <c r="A28" s="24" t="s">
        <v>741</v>
      </c>
      <c r="B28" s="107">
        <v>30724</v>
      </c>
      <c r="C28" s="107">
        <v>0</v>
      </c>
      <c r="D28" s="107">
        <v>0</v>
      </c>
      <c r="E28" s="107">
        <v>0</v>
      </c>
      <c r="F28" s="107">
        <f>SUM(B28:E28)</f>
        <v>30724</v>
      </c>
      <c r="G28" s="107"/>
    </row>
    <row r="29" spans="1:7" ht="18" customHeight="1" x14ac:dyDescent="0.4">
      <c r="A29" s="26" t="s">
        <v>745</v>
      </c>
      <c r="B29" s="107"/>
      <c r="C29" s="107"/>
      <c r="D29" s="107"/>
      <c r="E29" s="107"/>
      <c r="F29" s="107"/>
      <c r="G29" s="107"/>
    </row>
    <row r="30" spans="1:7" ht="18" customHeight="1" x14ac:dyDescent="0.4">
      <c r="A30" s="24" t="s">
        <v>741</v>
      </c>
      <c r="B30" s="107">
        <v>448</v>
      </c>
      <c r="C30" s="107"/>
      <c r="D30" s="107">
        <v>0</v>
      </c>
      <c r="E30" s="107">
        <v>0</v>
      </c>
      <c r="F30" s="107">
        <f>SUM(B30:E30)</f>
        <v>448</v>
      </c>
      <c r="G30" s="107"/>
    </row>
    <row r="31" spans="1:7" ht="18" customHeight="1" x14ac:dyDescent="0.4">
      <c r="A31" s="24" t="s">
        <v>746</v>
      </c>
      <c r="B31" s="197">
        <v>3002</v>
      </c>
      <c r="C31" s="107"/>
      <c r="D31" s="107">
        <v>0</v>
      </c>
      <c r="E31" s="107">
        <v>0</v>
      </c>
      <c r="F31" s="107">
        <f>SUM(B31:E31)</f>
        <v>3002</v>
      </c>
      <c r="G31" s="107"/>
    </row>
    <row r="32" spans="1:7" ht="18" customHeight="1" x14ac:dyDescent="0.4">
      <c r="A32" s="26" t="s">
        <v>748</v>
      </c>
      <c r="B32" s="107"/>
      <c r="C32" s="107"/>
      <c r="D32" s="107"/>
      <c r="E32" s="107"/>
      <c r="F32" s="107"/>
      <c r="G32" s="107"/>
    </row>
    <row r="33" spans="1:7" ht="18" customHeight="1" x14ac:dyDescent="0.4">
      <c r="A33" s="24" t="s">
        <v>741</v>
      </c>
      <c r="B33" s="179"/>
      <c r="C33" s="179"/>
      <c r="D33" s="179"/>
      <c r="E33" s="179"/>
      <c r="F33" s="107">
        <v>3474</v>
      </c>
      <c r="G33" s="107"/>
    </row>
    <row r="34" spans="1:7" ht="18" customHeight="1" x14ac:dyDescent="0.4">
      <c r="A34" s="26" t="s">
        <v>749</v>
      </c>
      <c r="B34" s="107"/>
      <c r="C34" s="107"/>
      <c r="D34" s="107"/>
      <c r="E34" s="107"/>
      <c r="F34" s="107"/>
      <c r="G34" s="107"/>
    </row>
    <row r="35" spans="1:7" ht="18" customHeight="1" x14ac:dyDescent="0.4">
      <c r="A35" s="24" t="s">
        <v>741</v>
      </c>
      <c r="B35" s="107">
        <v>1129</v>
      </c>
      <c r="C35" s="107"/>
      <c r="D35" s="107">
        <v>0</v>
      </c>
      <c r="E35" s="107">
        <v>0</v>
      </c>
      <c r="F35" s="107">
        <f>SUM(B35:E35)</f>
        <v>1129</v>
      </c>
      <c r="G35" s="107"/>
    </row>
    <row r="36" spans="1:7" ht="18" customHeight="1" x14ac:dyDescent="0.4">
      <c r="A36" s="24" t="s">
        <v>752</v>
      </c>
      <c r="B36" s="107">
        <v>55380</v>
      </c>
      <c r="C36" s="107"/>
      <c r="D36" s="107">
        <v>0</v>
      </c>
      <c r="E36" s="107">
        <v>0</v>
      </c>
      <c r="F36" s="107">
        <f>SUM(B36:E36)</f>
        <v>55380</v>
      </c>
      <c r="G36" s="107"/>
    </row>
    <row r="37" spans="1:7" ht="18" customHeight="1" x14ac:dyDescent="0.4">
      <c r="A37" s="26" t="s">
        <v>750</v>
      </c>
      <c r="B37" s="107"/>
      <c r="C37" s="107"/>
      <c r="D37" s="107"/>
      <c r="E37" s="107"/>
      <c r="F37" s="107"/>
      <c r="G37" s="107"/>
    </row>
    <row r="38" spans="1:7" ht="18" customHeight="1" x14ac:dyDescent="0.4">
      <c r="A38" s="24" t="s">
        <v>741</v>
      </c>
      <c r="B38" s="107">
        <v>15468</v>
      </c>
      <c r="C38" s="107">
        <v>0</v>
      </c>
      <c r="D38" s="107">
        <v>0</v>
      </c>
      <c r="E38" s="107">
        <v>0</v>
      </c>
      <c r="F38" s="107">
        <f>SUM(B38:E38)</f>
        <v>15468</v>
      </c>
      <c r="G38" s="107"/>
    </row>
    <row r="39" spans="1:7" ht="18" customHeight="1" x14ac:dyDescent="0.4">
      <c r="A39" s="24" t="s">
        <v>751</v>
      </c>
      <c r="B39" s="107">
        <v>3694</v>
      </c>
      <c r="C39" s="107">
        <v>47257</v>
      </c>
      <c r="D39" s="107">
        <v>0</v>
      </c>
      <c r="E39" s="107">
        <v>0</v>
      </c>
      <c r="F39" s="107">
        <f>SUM(B39:E39)</f>
        <v>50951</v>
      </c>
      <c r="G39" s="107"/>
    </row>
    <row r="40" spans="1:7" ht="18" customHeight="1" x14ac:dyDescent="0.4">
      <c r="A40" s="26" t="s">
        <v>753</v>
      </c>
      <c r="B40" s="107"/>
      <c r="C40" s="107"/>
      <c r="D40" s="107"/>
      <c r="E40" s="107"/>
      <c r="F40" s="107"/>
      <c r="G40" s="107"/>
    </row>
    <row r="41" spans="1:7" ht="18" customHeight="1" x14ac:dyDescent="0.4">
      <c r="A41" s="24" t="s">
        <v>747</v>
      </c>
      <c r="B41" s="107">
        <v>50000</v>
      </c>
      <c r="C41" s="107">
        <v>0</v>
      </c>
      <c r="D41" s="107">
        <v>0</v>
      </c>
      <c r="E41" s="107">
        <v>0</v>
      </c>
      <c r="F41" s="107">
        <f t="shared" ref="F41" si="4">SUM(B41:E41)</f>
        <v>50000</v>
      </c>
      <c r="G41" s="107"/>
    </row>
    <row r="42" spans="1:7" ht="18" customHeight="1" x14ac:dyDescent="0.4">
      <c r="A42" s="22" t="s">
        <v>42</v>
      </c>
      <c r="B42" s="107">
        <f>SUM(B7:B31)</f>
        <v>5377818.6639999999</v>
      </c>
      <c r="C42" s="107">
        <f>SUM(C7:C31)</f>
        <v>21634.866000000002</v>
      </c>
      <c r="D42" s="107">
        <f>SUM(D7:D31)</f>
        <v>0</v>
      </c>
      <c r="E42" s="107">
        <f>SUM(E7:E31)</f>
        <v>71072</v>
      </c>
      <c r="F42" s="107">
        <f>SUM(F6:F41)</f>
        <v>5647293.5300000003</v>
      </c>
      <c r="G42" s="107"/>
    </row>
  </sheetData>
  <phoneticPr fontId="2"/>
  <printOptions horizontalCentered="1"/>
  <pageMargins left="0.39370078740157483" right="0.39370078740157483" top="0.98425196850393704" bottom="0.39370078740157483" header="0.19685039370078741" footer="0.19685039370078741"/>
  <pageSetup paperSize="9" scale="75" orientation="landscape" r:id="rId1"/>
  <headerFooter>
    <oddHeader xml:space="preserve">&amp;R&amp;9
</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43364-0332-4C06-A610-F7EA0F1361CF}">
  <dimension ref="A1:F8"/>
  <sheetViews>
    <sheetView workbookViewId="0">
      <selection activeCell="C26" sqref="C26"/>
    </sheetView>
  </sheetViews>
  <sheetFormatPr defaultColWidth="8.86328125" defaultRowHeight="11" x14ac:dyDescent="0.4"/>
  <cols>
    <col min="1" max="1" width="30.86328125" style="13" customWidth="1"/>
    <col min="2" max="6" width="19.86328125" style="13" customWidth="1"/>
    <col min="7" max="16384" width="8.86328125" style="13"/>
  </cols>
  <sheetData>
    <row r="1" spans="1:6" ht="21.25" x14ac:dyDescent="0.65">
      <c r="A1" s="12" t="s">
        <v>796</v>
      </c>
    </row>
    <row r="2" spans="1:6" ht="13.25" x14ac:dyDescent="0.45">
      <c r="A2" s="14"/>
    </row>
    <row r="3" spans="1:6" ht="13.25" x14ac:dyDescent="0.45">
      <c r="A3" s="14"/>
    </row>
    <row r="4" spans="1:6" ht="13.25" x14ac:dyDescent="0.45">
      <c r="F4" s="16" t="s">
        <v>682</v>
      </c>
    </row>
    <row r="5" spans="1:6" ht="22.5" customHeight="1" x14ac:dyDescent="0.4">
      <c r="A5" s="260" t="s">
        <v>64</v>
      </c>
      <c r="B5" s="260" t="s">
        <v>65</v>
      </c>
      <c r="C5" s="260"/>
      <c r="D5" s="260" t="s">
        <v>66</v>
      </c>
      <c r="E5" s="260"/>
      <c r="F5" s="261" t="s">
        <v>67</v>
      </c>
    </row>
    <row r="6" spans="1:6" ht="22.5" customHeight="1" x14ac:dyDescent="0.4">
      <c r="A6" s="260"/>
      <c r="B6" s="17" t="s">
        <v>68</v>
      </c>
      <c r="C6" s="18" t="s">
        <v>69</v>
      </c>
      <c r="D6" s="17" t="s">
        <v>68</v>
      </c>
      <c r="E6" s="18" t="s">
        <v>69</v>
      </c>
      <c r="F6" s="260"/>
    </row>
    <row r="7" spans="1:6" ht="18" customHeight="1" x14ac:dyDescent="0.4">
      <c r="A7" s="24" t="s">
        <v>509</v>
      </c>
      <c r="B7" s="107">
        <v>27646</v>
      </c>
      <c r="C7" s="107">
        <v>0</v>
      </c>
      <c r="D7" s="107">
        <v>5124</v>
      </c>
      <c r="E7" s="107">
        <v>0</v>
      </c>
      <c r="F7" s="92"/>
    </row>
    <row r="8" spans="1:6" ht="18" customHeight="1" x14ac:dyDescent="0.4">
      <c r="A8" s="22" t="s">
        <v>42</v>
      </c>
      <c r="B8" s="107">
        <f>SUM(B7)</f>
        <v>27646</v>
      </c>
      <c r="C8" s="107">
        <f t="shared" ref="C8:E8" si="0">SUM(C7)</f>
        <v>0</v>
      </c>
      <c r="D8" s="107">
        <f t="shared" si="0"/>
        <v>5124</v>
      </c>
      <c r="E8" s="107">
        <f t="shared" si="0"/>
        <v>0</v>
      </c>
      <c r="F8" s="92"/>
    </row>
  </sheetData>
  <mergeCells count="4">
    <mergeCell ref="A5:A6"/>
    <mergeCell ref="B5:C5"/>
    <mergeCell ref="D5:E5"/>
    <mergeCell ref="F5:F6"/>
  </mergeCells>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A35F6-2027-4C2C-847D-5D24F153D9C8}">
  <sheetPr>
    <pageSetUpPr fitToPage="1"/>
  </sheetPr>
  <dimension ref="A1:F36"/>
  <sheetViews>
    <sheetView workbookViewId="0"/>
  </sheetViews>
  <sheetFormatPr defaultColWidth="8.86328125" defaultRowHeight="11" x14ac:dyDescent="0.4"/>
  <cols>
    <col min="1" max="1" width="46.6328125" style="13" bestFit="1" customWidth="1"/>
    <col min="2" max="3" width="23.86328125" style="13" customWidth="1"/>
    <col min="4" max="16384" width="8.86328125" style="13"/>
  </cols>
  <sheetData>
    <row r="1" spans="1:3" ht="21.25" x14ac:dyDescent="0.65">
      <c r="A1" s="12" t="s">
        <v>797</v>
      </c>
    </row>
    <row r="2" spans="1:3" ht="13.25" x14ac:dyDescent="0.45">
      <c r="A2" s="14"/>
    </row>
    <row r="3" spans="1:3" ht="13.25" x14ac:dyDescent="0.45">
      <c r="A3" s="14"/>
    </row>
    <row r="4" spans="1:3" ht="13.25" x14ac:dyDescent="0.45">
      <c r="C4" s="16" t="s">
        <v>682</v>
      </c>
    </row>
    <row r="5" spans="1:3" ht="22.5" customHeight="1" x14ac:dyDescent="0.4">
      <c r="A5" s="77" t="s">
        <v>64</v>
      </c>
      <c r="B5" s="77" t="s">
        <v>68</v>
      </c>
      <c r="C5" s="77" t="s">
        <v>70</v>
      </c>
    </row>
    <row r="6" spans="1:3" ht="17.899999999999999" customHeight="1" x14ac:dyDescent="0.4">
      <c r="A6" s="79" t="s">
        <v>71</v>
      </c>
      <c r="B6" s="80"/>
      <c r="C6" s="80"/>
    </row>
    <row r="7" spans="1:3" ht="17.899999999999999" customHeight="1" x14ac:dyDescent="0.4">
      <c r="A7" s="93" t="s">
        <v>510</v>
      </c>
      <c r="B7" s="80">
        <v>579</v>
      </c>
      <c r="C7" s="80">
        <v>83</v>
      </c>
    </row>
    <row r="8" spans="1:3" ht="17.899999999999999" customHeight="1" x14ac:dyDescent="0.4">
      <c r="A8" s="93" t="s">
        <v>511</v>
      </c>
      <c r="B8" s="80">
        <v>2456</v>
      </c>
      <c r="C8" s="80">
        <v>351</v>
      </c>
    </row>
    <row r="9" spans="1:3" ht="17.899999999999999" customHeight="1" thickBot="1" x14ac:dyDescent="0.55000000000000004">
      <c r="A9" s="94" t="s">
        <v>72</v>
      </c>
      <c r="B9" s="95">
        <f>SUM(B7:B8)</f>
        <v>3035</v>
      </c>
      <c r="C9" s="95">
        <f>SUM(C7:C8)</f>
        <v>434</v>
      </c>
    </row>
    <row r="10" spans="1:3" ht="25.5" customHeight="1" thickTop="1" x14ac:dyDescent="0.4">
      <c r="A10" s="96" t="s">
        <v>545</v>
      </c>
      <c r="B10" s="80"/>
      <c r="C10" s="80"/>
    </row>
    <row r="11" spans="1:3" ht="17.899999999999999" customHeight="1" x14ac:dyDescent="0.4">
      <c r="A11" s="103" t="s">
        <v>546</v>
      </c>
      <c r="B11" s="80"/>
      <c r="C11" s="80"/>
    </row>
    <row r="12" spans="1:3" ht="17.899999999999999" customHeight="1" x14ac:dyDescent="0.4">
      <c r="A12" s="112" t="s">
        <v>547</v>
      </c>
      <c r="B12" s="80">
        <v>10016</v>
      </c>
      <c r="C12" s="80">
        <v>1430</v>
      </c>
    </row>
    <row r="13" spans="1:3" ht="17.899999999999999" customHeight="1" x14ac:dyDescent="0.4">
      <c r="A13" s="112" t="s">
        <v>548</v>
      </c>
      <c r="B13" s="80">
        <v>100</v>
      </c>
      <c r="C13" s="80">
        <v>14</v>
      </c>
    </row>
    <row r="14" spans="1:3" ht="17.899999999999999" customHeight="1" x14ac:dyDescent="0.4">
      <c r="A14" s="112" t="s">
        <v>549</v>
      </c>
      <c r="B14" s="80">
        <v>8959</v>
      </c>
      <c r="C14" s="80">
        <v>1279</v>
      </c>
    </row>
    <row r="15" spans="1:3" ht="17.899999999999999" customHeight="1" x14ac:dyDescent="0.4">
      <c r="A15" s="112" t="s">
        <v>550</v>
      </c>
      <c r="B15" s="80">
        <v>1227</v>
      </c>
      <c r="C15" s="80">
        <v>175</v>
      </c>
    </row>
    <row r="16" spans="1:3" ht="17.899999999999999" customHeight="1" x14ac:dyDescent="0.4">
      <c r="A16" s="112" t="s">
        <v>516</v>
      </c>
      <c r="B16" s="80">
        <v>6357</v>
      </c>
      <c r="C16" s="80">
        <v>908</v>
      </c>
    </row>
    <row r="17" spans="1:6" ht="17.899999999999999" customHeight="1" x14ac:dyDescent="0.4">
      <c r="A17" s="79" t="s">
        <v>551</v>
      </c>
      <c r="B17" s="80"/>
      <c r="C17" s="80"/>
      <c r="E17" s="111"/>
    </row>
    <row r="18" spans="1:6" ht="17.899999999999999" customHeight="1" x14ac:dyDescent="0.4">
      <c r="A18" s="112" t="s">
        <v>552</v>
      </c>
      <c r="B18" s="80">
        <v>58907</v>
      </c>
      <c r="C18" s="80">
        <v>9083</v>
      </c>
    </row>
    <row r="19" spans="1:6" ht="17.899999999999999" customHeight="1" x14ac:dyDescent="0.4">
      <c r="A19" s="79" t="s">
        <v>553</v>
      </c>
      <c r="B19" s="80"/>
      <c r="C19" s="80"/>
      <c r="E19" s="111"/>
    </row>
    <row r="20" spans="1:6" ht="17.899999999999999" customHeight="1" x14ac:dyDescent="0.4">
      <c r="A20" s="112" t="s">
        <v>554</v>
      </c>
      <c r="B20" s="80">
        <v>5493</v>
      </c>
      <c r="C20" s="80">
        <v>1026</v>
      </c>
    </row>
    <row r="21" spans="1:6" ht="17.899999999999999" customHeight="1" x14ac:dyDescent="0.4">
      <c r="A21" s="79" t="s">
        <v>555</v>
      </c>
      <c r="B21" s="80"/>
      <c r="C21" s="80"/>
      <c r="E21" s="111"/>
    </row>
    <row r="22" spans="1:6" ht="17.899999999999999" customHeight="1" x14ac:dyDescent="0.4">
      <c r="A22" s="112" t="s">
        <v>556</v>
      </c>
      <c r="B22" s="80">
        <v>1526</v>
      </c>
      <c r="C22" s="80">
        <v>123</v>
      </c>
    </row>
    <row r="23" spans="1:6" ht="17.899999999999999" customHeight="1" x14ac:dyDescent="0.4">
      <c r="A23" s="79" t="s">
        <v>558</v>
      </c>
      <c r="B23" s="80"/>
      <c r="C23" s="80"/>
    </row>
    <row r="24" spans="1:6" ht="17.899999999999999" customHeight="1" x14ac:dyDescent="0.4">
      <c r="A24" s="79" t="s">
        <v>546</v>
      </c>
      <c r="B24" s="80"/>
      <c r="C24" s="80"/>
    </row>
    <row r="25" spans="1:6" ht="17.899999999999999" customHeight="1" x14ac:dyDescent="0.4">
      <c r="A25" s="112" t="s">
        <v>518</v>
      </c>
      <c r="B25" s="80">
        <v>10040</v>
      </c>
      <c r="C25" s="80">
        <v>1434</v>
      </c>
    </row>
    <row r="26" spans="1:6" ht="17.899999999999999" customHeight="1" x14ac:dyDescent="0.4">
      <c r="A26" s="112" t="s">
        <v>519</v>
      </c>
      <c r="B26" s="80">
        <v>295</v>
      </c>
      <c r="C26" s="80">
        <v>42</v>
      </c>
    </row>
    <row r="27" spans="1:6" ht="17.899999999999999" customHeight="1" x14ac:dyDescent="0.4">
      <c r="A27" s="79" t="s">
        <v>916</v>
      </c>
      <c r="B27" s="80"/>
      <c r="C27" s="80"/>
    </row>
    <row r="28" spans="1:6" ht="17.899999999999999" customHeight="1" x14ac:dyDescent="0.4">
      <c r="A28" s="113" t="s">
        <v>559</v>
      </c>
      <c r="B28" s="98">
        <v>133</v>
      </c>
      <c r="C28" s="98">
        <v>6</v>
      </c>
      <c r="E28" s="111"/>
    </row>
    <row r="29" spans="1:6" ht="17.899999999999999" customHeight="1" x14ac:dyDescent="0.4">
      <c r="A29" s="97" t="s">
        <v>568</v>
      </c>
      <c r="B29" s="98"/>
      <c r="C29" s="98"/>
    </row>
    <row r="30" spans="1:6" ht="17.899999999999999" customHeight="1" x14ac:dyDescent="0.4">
      <c r="A30" s="79"/>
      <c r="B30" s="91">
        <v>705</v>
      </c>
      <c r="C30" s="91">
        <v>0</v>
      </c>
      <c r="E30" s="133"/>
      <c r="F30" s="133"/>
    </row>
    <row r="31" spans="1:6" ht="17.899999999999999" customHeight="1" x14ac:dyDescent="0.4">
      <c r="A31" s="93" t="s">
        <v>461</v>
      </c>
      <c r="B31" s="91"/>
      <c r="C31" s="91"/>
      <c r="E31" s="133"/>
      <c r="F31" s="133"/>
    </row>
    <row r="32" spans="1:6" ht="17.899999999999999" customHeight="1" x14ac:dyDescent="0.4">
      <c r="A32" s="79"/>
      <c r="B32" s="91">
        <v>7360</v>
      </c>
      <c r="C32" s="91">
        <v>0</v>
      </c>
      <c r="E32" s="133"/>
      <c r="F32" s="133"/>
    </row>
    <row r="33" spans="1:6" ht="17.899999999999999" customHeight="1" x14ac:dyDescent="0.4">
      <c r="A33" s="79" t="s">
        <v>570</v>
      </c>
      <c r="B33" s="91"/>
      <c r="C33" s="91"/>
      <c r="E33" s="133"/>
      <c r="F33" s="133"/>
    </row>
    <row r="34" spans="1:6" ht="17.899999999999999" customHeight="1" x14ac:dyDescent="0.4">
      <c r="A34" s="93"/>
      <c r="B34" s="91">
        <v>1103</v>
      </c>
      <c r="C34" s="91">
        <v>0</v>
      </c>
      <c r="E34" s="133"/>
      <c r="F34" s="133"/>
    </row>
    <row r="35" spans="1:6" ht="17.899999999999999" customHeight="1" thickBot="1" x14ac:dyDescent="0.55000000000000004">
      <c r="A35" s="94" t="s">
        <v>72</v>
      </c>
      <c r="B35" s="95">
        <f>SUM(B12:B34)-1</f>
        <v>112220</v>
      </c>
      <c r="C35" s="95">
        <f>SUM(C12:C34)+1</f>
        <v>15521</v>
      </c>
    </row>
    <row r="36" spans="1:6" ht="17.899999999999999" customHeight="1" thickTop="1" x14ac:dyDescent="0.4">
      <c r="A36" s="81" t="s">
        <v>42</v>
      </c>
      <c r="B36" s="80">
        <f>B9+B35</f>
        <v>115255</v>
      </c>
      <c r="C36" s="80">
        <f>C9+C35</f>
        <v>15955</v>
      </c>
    </row>
  </sheetData>
  <phoneticPr fontId="2"/>
  <printOptions horizontalCentered="1"/>
  <pageMargins left="0.39370078740157483" right="0.39370078740157483" top="0.59055118110236227" bottom="0.39370078740157483" header="0.19685039370078741" footer="0.19685039370078741"/>
  <pageSetup paperSize="9" scale="79" fitToWidth="0" orientation="landscape" r:id="rId1"/>
  <headerFooter>
    <oddHeader xml:space="preserve">&amp;R&amp;9
</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B1006-41E3-43B1-AB51-E436D8C0B4D2}">
  <sheetPr>
    <pageSetUpPr fitToPage="1"/>
  </sheetPr>
  <dimension ref="A1:F43"/>
  <sheetViews>
    <sheetView workbookViewId="0"/>
  </sheetViews>
  <sheetFormatPr defaultColWidth="8.86328125" defaultRowHeight="11" x14ac:dyDescent="0.4"/>
  <cols>
    <col min="1" max="1" width="46.6328125" style="13" bestFit="1" customWidth="1"/>
    <col min="2" max="3" width="23.86328125" style="13" customWidth="1"/>
    <col min="4" max="4" width="8.86328125" style="13"/>
    <col min="5" max="5" width="8.86328125" style="133"/>
    <col min="6" max="16384" width="8.86328125" style="13"/>
  </cols>
  <sheetData>
    <row r="1" spans="1:6" ht="21.25" x14ac:dyDescent="0.65">
      <c r="A1" s="12" t="s">
        <v>795</v>
      </c>
    </row>
    <row r="2" spans="1:6" ht="13.25" x14ac:dyDescent="0.45">
      <c r="A2" s="14"/>
    </row>
    <row r="3" spans="1:6" ht="13.25" x14ac:dyDescent="0.45">
      <c r="A3" s="14"/>
    </row>
    <row r="4" spans="1:6" ht="13.25" x14ac:dyDescent="0.45">
      <c r="C4" s="16" t="s">
        <v>682</v>
      </c>
    </row>
    <row r="5" spans="1:6" ht="22.5" customHeight="1" x14ac:dyDescent="0.4">
      <c r="A5" s="77" t="s">
        <v>64</v>
      </c>
      <c r="B5" s="77" t="s">
        <v>68</v>
      </c>
      <c r="C5" s="77" t="s">
        <v>70</v>
      </c>
    </row>
    <row r="6" spans="1:6" ht="17.899999999999999" customHeight="1" x14ac:dyDescent="0.4">
      <c r="A6" s="79" t="s">
        <v>71</v>
      </c>
      <c r="B6" s="91"/>
      <c r="C6" s="91"/>
    </row>
    <row r="7" spans="1:6" ht="17.899999999999999" customHeight="1" x14ac:dyDescent="0.4">
      <c r="A7" s="93" t="s">
        <v>520</v>
      </c>
      <c r="B7" s="91">
        <v>396</v>
      </c>
      <c r="C7" s="91">
        <v>57</v>
      </c>
      <c r="F7" s="133"/>
    </row>
    <row r="8" spans="1:6" ht="17.899999999999999" customHeight="1" x14ac:dyDescent="0.4">
      <c r="A8" s="79"/>
      <c r="B8" s="91"/>
      <c r="C8" s="91"/>
      <c r="F8" s="133"/>
    </row>
    <row r="9" spans="1:6" ht="17.899999999999999" customHeight="1" thickBot="1" x14ac:dyDescent="0.55000000000000004">
      <c r="A9" s="94" t="s">
        <v>72</v>
      </c>
      <c r="B9" s="142">
        <f>SUM(B7:B8)</f>
        <v>396</v>
      </c>
      <c r="C9" s="142">
        <f>SUM(C7:C8)</f>
        <v>57</v>
      </c>
      <c r="F9" s="133"/>
    </row>
    <row r="10" spans="1:6" ht="22.75" thickTop="1" x14ac:dyDescent="0.4">
      <c r="A10" s="96" t="s">
        <v>545</v>
      </c>
      <c r="B10" s="91"/>
      <c r="C10" s="91"/>
      <c r="F10" s="133"/>
    </row>
    <row r="11" spans="1:6" ht="17.899999999999999" customHeight="1" x14ac:dyDescent="0.4">
      <c r="A11" s="79" t="s">
        <v>560</v>
      </c>
      <c r="B11" s="91"/>
      <c r="C11" s="91"/>
      <c r="F11" s="133"/>
    </row>
    <row r="12" spans="1:6" ht="17.899999999999999" customHeight="1" x14ac:dyDescent="0.4">
      <c r="A12" s="93" t="s">
        <v>512</v>
      </c>
      <c r="B12" s="91">
        <v>7872</v>
      </c>
      <c r="C12" s="91">
        <v>1124</v>
      </c>
      <c r="F12" s="133"/>
    </row>
    <row r="13" spans="1:6" ht="17.899999999999999" customHeight="1" x14ac:dyDescent="0.4">
      <c r="A13" s="93" t="s">
        <v>513</v>
      </c>
      <c r="B13" s="91">
        <v>100</v>
      </c>
      <c r="C13" s="91">
        <v>14</v>
      </c>
      <c r="F13" s="133"/>
    </row>
    <row r="14" spans="1:6" ht="17.899999999999999" customHeight="1" x14ac:dyDescent="0.4">
      <c r="A14" s="93" t="s">
        <v>514</v>
      </c>
      <c r="B14" s="91">
        <v>5106</v>
      </c>
      <c r="C14" s="91">
        <v>729</v>
      </c>
      <c r="F14" s="133"/>
    </row>
    <row r="15" spans="1:6" ht="17.899999999999999" customHeight="1" x14ac:dyDescent="0.4">
      <c r="A15" s="93" t="s">
        <v>515</v>
      </c>
      <c r="B15" s="91">
        <v>684</v>
      </c>
      <c r="C15" s="91">
        <v>98</v>
      </c>
      <c r="F15" s="133"/>
    </row>
    <row r="16" spans="1:6" ht="17.899999999999999" customHeight="1" x14ac:dyDescent="0.4">
      <c r="A16" s="93" t="s">
        <v>814</v>
      </c>
      <c r="B16" s="91">
        <v>27</v>
      </c>
      <c r="C16" s="91">
        <v>4</v>
      </c>
      <c r="F16" s="133"/>
    </row>
    <row r="17" spans="1:6" ht="17.899999999999999" customHeight="1" x14ac:dyDescent="0.4">
      <c r="A17" s="93" t="s">
        <v>619</v>
      </c>
      <c r="B17" s="91">
        <v>98</v>
      </c>
      <c r="C17" s="91">
        <v>14</v>
      </c>
      <c r="F17" s="133"/>
    </row>
    <row r="18" spans="1:6" ht="17.75" customHeight="1" x14ac:dyDescent="0.4">
      <c r="A18" s="79" t="s">
        <v>849</v>
      </c>
      <c r="B18" s="91"/>
      <c r="C18" s="91"/>
      <c r="F18" s="133"/>
    </row>
    <row r="19" spans="1:6" ht="17.899999999999999" customHeight="1" x14ac:dyDescent="0.4">
      <c r="A19" s="93" t="s">
        <v>562</v>
      </c>
      <c r="B19" s="91">
        <v>26314</v>
      </c>
      <c r="C19" s="91">
        <v>4058</v>
      </c>
      <c r="F19" s="133"/>
    </row>
    <row r="20" spans="1:6" ht="17.899999999999999" customHeight="1" x14ac:dyDescent="0.4">
      <c r="A20" s="79" t="s">
        <v>553</v>
      </c>
      <c r="B20" s="91"/>
      <c r="C20" s="91"/>
      <c r="F20" s="133"/>
    </row>
    <row r="21" spans="1:6" ht="17.899999999999999" customHeight="1" x14ac:dyDescent="0.4">
      <c r="A21" s="93" t="s">
        <v>563</v>
      </c>
      <c r="B21" s="91">
        <v>2777</v>
      </c>
      <c r="C21" s="91">
        <v>519</v>
      </c>
      <c r="F21" s="133"/>
    </row>
    <row r="22" spans="1:6" ht="17.899999999999999" customHeight="1" x14ac:dyDescent="0.4">
      <c r="A22" s="79" t="s">
        <v>564</v>
      </c>
      <c r="B22" s="91"/>
      <c r="C22" s="91"/>
      <c r="F22" s="133"/>
    </row>
    <row r="23" spans="1:6" ht="17.899999999999999" customHeight="1" x14ac:dyDescent="0.4">
      <c r="A23" s="93" t="s">
        <v>565</v>
      </c>
      <c r="B23" s="91">
        <v>817</v>
      </c>
      <c r="C23" s="91">
        <v>66</v>
      </c>
      <c r="F23" s="133"/>
    </row>
    <row r="24" spans="1:6" ht="17.899999999999999" customHeight="1" x14ac:dyDescent="0.4">
      <c r="A24" s="79" t="s">
        <v>566</v>
      </c>
      <c r="B24" s="91"/>
      <c r="C24" s="91"/>
      <c r="F24" s="133"/>
    </row>
    <row r="25" spans="1:6" ht="17.899999999999999" customHeight="1" x14ac:dyDescent="0.4">
      <c r="A25" s="93" t="s">
        <v>905</v>
      </c>
      <c r="B25" s="91">
        <v>3885</v>
      </c>
      <c r="C25" s="91">
        <v>190</v>
      </c>
      <c r="F25" s="133"/>
    </row>
    <row r="26" spans="1:6" ht="17.899999999999999" customHeight="1" x14ac:dyDescent="0.4">
      <c r="A26" s="79" t="s">
        <v>558</v>
      </c>
      <c r="B26" s="91"/>
      <c r="C26" s="91"/>
      <c r="F26" s="133"/>
    </row>
    <row r="27" spans="1:6" ht="17.899999999999999" customHeight="1" x14ac:dyDescent="0.4">
      <c r="A27" s="79" t="s">
        <v>612</v>
      </c>
      <c r="B27" s="91"/>
      <c r="C27" s="91"/>
      <c r="F27" s="133"/>
    </row>
    <row r="28" spans="1:6" ht="17.899999999999999" customHeight="1" x14ac:dyDescent="0.4">
      <c r="A28" s="79" t="s">
        <v>620</v>
      </c>
      <c r="B28" s="91">
        <v>86</v>
      </c>
      <c r="C28" s="91">
        <v>12</v>
      </c>
      <c r="F28" s="133"/>
    </row>
    <row r="29" spans="1:6" ht="17.899999999999999" customHeight="1" x14ac:dyDescent="0.4">
      <c r="A29" s="79" t="s">
        <v>876</v>
      </c>
      <c r="B29" s="91">
        <v>2</v>
      </c>
      <c r="C29" s="91">
        <v>0</v>
      </c>
      <c r="F29" s="133"/>
    </row>
    <row r="30" spans="1:6" ht="17.899999999999999" customHeight="1" x14ac:dyDescent="0.4">
      <c r="A30" s="79" t="s">
        <v>566</v>
      </c>
      <c r="B30" s="91"/>
      <c r="C30" s="91"/>
      <c r="F30" s="133"/>
    </row>
    <row r="31" spans="1:6" ht="17.899999999999999" customHeight="1" x14ac:dyDescent="0.4">
      <c r="A31" s="93" t="s">
        <v>850</v>
      </c>
      <c r="B31" s="91">
        <v>5147</v>
      </c>
      <c r="C31" s="91">
        <v>252</v>
      </c>
      <c r="F31" s="133"/>
    </row>
    <row r="32" spans="1:6" ht="17.899999999999999" customHeight="1" x14ac:dyDescent="0.4">
      <c r="A32" s="79" t="s">
        <v>568</v>
      </c>
      <c r="B32" s="91"/>
      <c r="C32" s="91"/>
      <c r="F32" s="133"/>
    </row>
    <row r="33" spans="1:6" ht="17.899999999999999" customHeight="1" x14ac:dyDescent="0.4">
      <c r="A33" s="93" t="s">
        <v>569</v>
      </c>
      <c r="B33" s="91">
        <v>117089</v>
      </c>
      <c r="C33" s="91">
        <v>0</v>
      </c>
      <c r="F33" s="133"/>
    </row>
    <row r="34" spans="1:6" ht="17.899999999999999" customHeight="1" x14ac:dyDescent="0.4">
      <c r="A34" s="79" t="s">
        <v>461</v>
      </c>
      <c r="B34" s="91"/>
      <c r="C34" s="91"/>
      <c r="F34" s="133"/>
    </row>
    <row r="35" spans="1:6" ht="17.899999999999999" customHeight="1" x14ac:dyDescent="0.4">
      <c r="A35" s="93" t="s">
        <v>569</v>
      </c>
      <c r="B35" s="91">
        <v>46603</v>
      </c>
      <c r="C35" s="91">
        <v>0</v>
      </c>
      <c r="F35" s="133"/>
    </row>
    <row r="36" spans="1:6" ht="17.899999999999999" customHeight="1" x14ac:dyDescent="0.4">
      <c r="A36" s="79" t="s">
        <v>848</v>
      </c>
      <c r="B36" s="91"/>
      <c r="C36" s="91"/>
      <c r="F36" s="133"/>
    </row>
    <row r="37" spans="1:6" ht="17.899999999999999" customHeight="1" x14ac:dyDescent="0.4">
      <c r="A37" s="93" t="s">
        <v>569</v>
      </c>
      <c r="B37" s="91">
        <v>33645</v>
      </c>
      <c r="C37" s="91">
        <v>0</v>
      </c>
      <c r="F37" s="133"/>
    </row>
    <row r="38" spans="1:6" ht="17.899999999999999" customHeight="1" x14ac:dyDescent="0.4">
      <c r="A38" s="79" t="s">
        <v>755</v>
      </c>
      <c r="B38" s="180">
        <v>0</v>
      </c>
      <c r="C38" s="180">
        <v>0</v>
      </c>
      <c r="F38" s="133"/>
    </row>
    <row r="39" spans="1:6" ht="17.899999999999999" customHeight="1" x14ac:dyDescent="0.4">
      <c r="A39" s="79" t="s">
        <v>756</v>
      </c>
      <c r="B39" s="91">
        <v>10828</v>
      </c>
      <c r="C39" s="91">
        <v>0</v>
      </c>
      <c r="F39" s="133"/>
    </row>
    <row r="40" spans="1:6" ht="17.899999999999999" customHeight="1" x14ac:dyDescent="0.4">
      <c r="A40" s="79" t="s">
        <v>757</v>
      </c>
      <c r="B40" s="91">
        <v>436</v>
      </c>
      <c r="C40" s="91">
        <v>96</v>
      </c>
      <c r="F40" s="133"/>
    </row>
    <row r="41" spans="1:6" ht="17.899999999999999" customHeight="1" x14ac:dyDescent="0.4">
      <c r="A41" s="97"/>
      <c r="B41" s="198"/>
      <c r="C41" s="198"/>
      <c r="F41" s="133"/>
    </row>
    <row r="42" spans="1:6" ht="17.899999999999999" customHeight="1" thickBot="1" x14ac:dyDescent="0.55000000000000004">
      <c r="A42" s="94" t="s">
        <v>72</v>
      </c>
      <c r="B42" s="95">
        <f>SUM(B12:B40)</f>
        <v>261516</v>
      </c>
      <c r="C42" s="95">
        <f>SUM(C12:C40)</f>
        <v>7176</v>
      </c>
    </row>
    <row r="43" spans="1:6" ht="17.899999999999999" customHeight="1" thickTop="1" x14ac:dyDescent="0.4">
      <c r="A43" s="81" t="s">
        <v>42</v>
      </c>
      <c r="B43" s="80">
        <f>B9+B42</f>
        <v>261912</v>
      </c>
      <c r="C43" s="80">
        <f>C9+C42</f>
        <v>7233</v>
      </c>
    </row>
  </sheetData>
  <phoneticPr fontId="2"/>
  <printOptions horizontalCentered="1"/>
  <pageMargins left="0.39370078740157483" right="0.39370078740157483" top="0.39370078740157483" bottom="0.39370078740157483" header="0.19685039370078741" footer="0.19685039370078741"/>
  <pageSetup paperSize="9" scale="82" fitToWidth="0" orientation="landscape" r:id="rId1"/>
  <headerFooter>
    <oddHeader xml:space="preserve">&amp;R&amp;9
</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4C857-9A57-4385-992F-264A646A02E5}">
  <dimension ref="A1:F12"/>
  <sheetViews>
    <sheetView workbookViewId="0"/>
  </sheetViews>
  <sheetFormatPr defaultColWidth="8.86328125" defaultRowHeight="11" x14ac:dyDescent="0.4"/>
  <cols>
    <col min="1" max="1" width="20.5" style="13" customWidth="1"/>
    <col min="2" max="6" width="20.86328125" style="13" customWidth="1"/>
    <col min="7" max="16384" width="8.86328125" style="13"/>
  </cols>
  <sheetData>
    <row r="1" spans="1:6" ht="21.25" x14ac:dyDescent="0.65">
      <c r="A1" s="12" t="s">
        <v>794</v>
      </c>
    </row>
    <row r="2" spans="1:6" ht="13.25" x14ac:dyDescent="0.45">
      <c r="A2" s="14"/>
    </row>
    <row r="3" spans="1:6" ht="13.25" x14ac:dyDescent="0.45">
      <c r="A3" s="14"/>
    </row>
    <row r="4" spans="1:6" ht="13.25" x14ac:dyDescent="0.45">
      <c r="F4" s="16" t="s">
        <v>682</v>
      </c>
    </row>
    <row r="5" spans="1:6" ht="22.5" customHeight="1" x14ac:dyDescent="0.4">
      <c r="A5" s="260" t="s">
        <v>106</v>
      </c>
      <c r="B5" s="260" t="s">
        <v>107</v>
      </c>
      <c r="C5" s="260" t="s">
        <v>108</v>
      </c>
      <c r="D5" s="260" t="s">
        <v>109</v>
      </c>
      <c r="E5" s="260"/>
      <c r="F5" s="260" t="s">
        <v>73</v>
      </c>
    </row>
    <row r="6" spans="1:6" ht="22.5" customHeight="1" x14ac:dyDescent="0.4">
      <c r="A6" s="260"/>
      <c r="B6" s="260"/>
      <c r="C6" s="260"/>
      <c r="D6" s="17" t="s">
        <v>110</v>
      </c>
      <c r="E6" s="17" t="s">
        <v>61</v>
      </c>
      <c r="F6" s="260"/>
    </row>
    <row r="7" spans="1:6" s="75" customFormat="1" ht="18" customHeight="1" x14ac:dyDescent="0.4">
      <c r="A7" s="79" t="s">
        <v>522</v>
      </c>
      <c r="B7" s="91">
        <v>16401.066463800002</v>
      </c>
      <c r="C7" s="91">
        <v>15958.946448799999</v>
      </c>
      <c r="D7" s="91">
        <v>0</v>
      </c>
      <c r="E7" s="91">
        <v>16400.946448800001</v>
      </c>
      <c r="F7" s="91">
        <v>15958.946448799999</v>
      </c>
    </row>
    <row r="8" spans="1:6" s="75" customFormat="1" ht="18" customHeight="1" x14ac:dyDescent="0.4">
      <c r="A8" s="79" t="s">
        <v>523</v>
      </c>
      <c r="B8" s="91">
        <v>6392.0057150000002</v>
      </c>
      <c r="C8" s="155"/>
      <c r="D8" s="155"/>
      <c r="E8" s="155"/>
      <c r="F8" s="91">
        <v>7233</v>
      </c>
    </row>
    <row r="9" spans="1:6" s="75" customFormat="1" ht="18" customHeight="1" x14ac:dyDescent="0.4">
      <c r="A9" s="79" t="s">
        <v>524</v>
      </c>
      <c r="B9" s="91">
        <v>1209492</v>
      </c>
      <c r="C9" s="155"/>
      <c r="D9" s="155"/>
      <c r="E9" s="155"/>
      <c r="F9" s="91">
        <v>1240313</v>
      </c>
    </row>
    <row r="10" spans="1:6" s="75" customFormat="1" ht="18" customHeight="1" x14ac:dyDescent="0.4">
      <c r="A10" s="79" t="s">
        <v>525</v>
      </c>
      <c r="B10" s="91">
        <v>0</v>
      </c>
      <c r="C10" s="155"/>
      <c r="D10" s="155"/>
      <c r="E10" s="155"/>
      <c r="F10" s="91">
        <f t="shared" ref="F10" si="0">B10+C10-D10-E10</f>
        <v>0</v>
      </c>
    </row>
    <row r="11" spans="1:6" s="75" customFormat="1" ht="18" customHeight="1" x14ac:dyDescent="0.4">
      <c r="A11" s="79" t="s">
        <v>526</v>
      </c>
      <c r="B11" s="91">
        <v>107269</v>
      </c>
      <c r="C11" s="155"/>
      <c r="D11" s="155"/>
      <c r="E11" s="155"/>
      <c r="F11" s="91">
        <v>113256</v>
      </c>
    </row>
    <row r="12" spans="1:6" s="75" customFormat="1" ht="18" customHeight="1" x14ac:dyDescent="0.4">
      <c r="A12" s="81" t="s">
        <v>42</v>
      </c>
      <c r="B12" s="91">
        <f>SUM(B7:B11)</f>
        <v>1339554.0721787999</v>
      </c>
      <c r="C12" s="155"/>
      <c r="D12" s="155"/>
      <c r="E12" s="155"/>
      <c r="F12" s="91">
        <f t="shared" ref="F12" si="1">SUM(F7:F11)</f>
        <v>1376760.9464487999</v>
      </c>
    </row>
  </sheetData>
  <mergeCells count="5">
    <mergeCell ref="A5:A6"/>
    <mergeCell ref="B5:B6"/>
    <mergeCell ref="C5:C6"/>
    <mergeCell ref="D5:E5"/>
    <mergeCell ref="F5:F6"/>
  </mergeCells>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4CB7F-27D6-4726-BB7A-BFE28BAC64BB}">
  <sheetPr>
    <pageSetUpPr fitToPage="1"/>
  </sheetPr>
  <dimension ref="A1:M67"/>
  <sheetViews>
    <sheetView workbookViewId="0"/>
  </sheetViews>
  <sheetFormatPr defaultColWidth="8.86328125" defaultRowHeight="11" x14ac:dyDescent="0.4"/>
  <cols>
    <col min="1" max="1" width="28.5" style="13" customWidth="1"/>
    <col min="2" max="2" width="48.5" style="13" bestFit="1" customWidth="1"/>
    <col min="3" max="3" width="27.36328125" style="13" bestFit="1" customWidth="1"/>
    <col min="4" max="4" width="16.86328125" style="13" customWidth="1"/>
    <col min="5" max="5" width="43.5" style="13" bestFit="1" customWidth="1"/>
    <col min="6" max="6" width="8.86328125" style="13"/>
    <col min="7" max="7" width="10.1328125" style="13" bestFit="1" customWidth="1"/>
    <col min="8" max="16384" width="8.86328125" style="13"/>
  </cols>
  <sheetData>
    <row r="1" spans="1:13" ht="21.25" x14ac:dyDescent="0.65">
      <c r="A1" s="12" t="s">
        <v>791</v>
      </c>
    </row>
    <row r="2" spans="1:13" ht="13.25" x14ac:dyDescent="0.45">
      <c r="A2" s="14"/>
    </row>
    <row r="3" spans="1:13" ht="13.25" x14ac:dyDescent="0.45">
      <c r="A3" s="14"/>
    </row>
    <row r="4" spans="1:13" ht="13.25" x14ac:dyDescent="0.45">
      <c r="E4" s="16" t="s">
        <v>682</v>
      </c>
    </row>
    <row r="5" spans="1:13" ht="22.5" customHeight="1" x14ac:dyDescent="0.4">
      <c r="A5" s="17" t="s">
        <v>106</v>
      </c>
      <c r="B5" s="17" t="s">
        <v>132</v>
      </c>
      <c r="C5" s="17" t="s">
        <v>133</v>
      </c>
      <c r="D5" s="17" t="s">
        <v>113</v>
      </c>
      <c r="E5" s="17" t="s">
        <v>134</v>
      </c>
      <c r="M5" s="75"/>
    </row>
    <row r="6" spans="1:13" s="75" customFormat="1" ht="18" customHeight="1" x14ac:dyDescent="0.4">
      <c r="A6" s="289" t="s">
        <v>135</v>
      </c>
      <c r="B6" s="79" t="s">
        <v>852</v>
      </c>
      <c r="C6" s="103"/>
      <c r="D6" s="80"/>
      <c r="E6" s="103"/>
    </row>
    <row r="7" spans="1:13" s="75" customFormat="1" ht="18" customHeight="1" x14ac:dyDescent="0.4">
      <c r="A7" s="289"/>
      <c r="B7" s="103" t="s">
        <v>815</v>
      </c>
      <c r="C7" s="103" t="s">
        <v>816</v>
      </c>
      <c r="D7" s="80">
        <v>15792</v>
      </c>
      <c r="E7" s="103" t="s">
        <v>822</v>
      </c>
    </row>
    <row r="8" spans="1:13" s="75" customFormat="1" ht="18" customHeight="1" x14ac:dyDescent="0.4">
      <c r="A8" s="276"/>
      <c r="B8" s="103" t="s">
        <v>851</v>
      </c>
      <c r="C8" s="103"/>
      <c r="D8" s="80">
        <v>8662</v>
      </c>
      <c r="E8" s="103"/>
    </row>
    <row r="9" spans="1:13" s="75" customFormat="1" ht="18" customHeight="1" x14ac:dyDescent="0.4">
      <c r="A9" s="274"/>
      <c r="B9" s="81" t="s">
        <v>122</v>
      </c>
      <c r="C9" s="99"/>
      <c r="D9" s="80">
        <f>SUBTOTAL(9,D6:D8)</f>
        <v>24454</v>
      </c>
      <c r="E9" s="121"/>
    </row>
    <row r="10" spans="1:13" s="75" customFormat="1" ht="18" customHeight="1" x14ac:dyDescent="0.4">
      <c r="A10" s="294" t="s">
        <v>136</v>
      </c>
      <c r="B10" s="79" t="s">
        <v>527</v>
      </c>
      <c r="C10" s="79" t="s">
        <v>817</v>
      </c>
      <c r="D10" s="80">
        <v>252832</v>
      </c>
      <c r="E10" s="103" t="s">
        <v>823</v>
      </c>
    </row>
    <row r="11" spans="1:13" s="75" customFormat="1" ht="18" customHeight="1" x14ac:dyDescent="0.4">
      <c r="A11" s="295"/>
      <c r="B11" s="79" t="s">
        <v>528</v>
      </c>
      <c r="C11" s="79" t="s">
        <v>818</v>
      </c>
      <c r="D11" s="80">
        <v>153729</v>
      </c>
      <c r="E11" s="103" t="s">
        <v>823</v>
      </c>
    </row>
    <row r="12" spans="1:13" s="75" customFormat="1" ht="18" customHeight="1" x14ac:dyDescent="0.4">
      <c r="A12" s="295"/>
      <c r="B12" s="79" t="s">
        <v>877</v>
      </c>
      <c r="C12" s="79" t="s">
        <v>878</v>
      </c>
      <c r="D12" s="80">
        <v>129419</v>
      </c>
      <c r="E12" s="103" t="s">
        <v>879</v>
      </c>
    </row>
    <row r="13" spans="1:13" s="75" customFormat="1" ht="18" customHeight="1" x14ac:dyDescent="0.4">
      <c r="A13" s="295"/>
      <c r="B13" s="79" t="s">
        <v>880</v>
      </c>
      <c r="C13" s="79" t="s">
        <v>881</v>
      </c>
      <c r="D13" s="80">
        <v>115710</v>
      </c>
      <c r="E13" s="103" t="s">
        <v>882</v>
      </c>
    </row>
    <row r="14" spans="1:13" s="75" customFormat="1" ht="18" customHeight="1" x14ac:dyDescent="0.4">
      <c r="A14" s="295"/>
      <c r="B14" s="79" t="s">
        <v>529</v>
      </c>
      <c r="C14" s="79" t="s">
        <v>613</v>
      </c>
      <c r="D14" s="80">
        <v>104704</v>
      </c>
      <c r="E14" s="103" t="s">
        <v>824</v>
      </c>
    </row>
    <row r="15" spans="1:13" s="75" customFormat="1" ht="18" customHeight="1" x14ac:dyDescent="0.4">
      <c r="A15" s="295"/>
      <c r="B15" s="79" t="s">
        <v>530</v>
      </c>
      <c r="C15" s="79" t="s">
        <v>361</v>
      </c>
      <c r="D15" s="80">
        <v>80806</v>
      </c>
      <c r="E15" s="103" t="s">
        <v>825</v>
      </c>
    </row>
    <row r="16" spans="1:13" s="75" customFormat="1" ht="18" customHeight="1" x14ac:dyDescent="0.4">
      <c r="A16" s="295"/>
      <c r="B16" s="79" t="s">
        <v>883</v>
      </c>
      <c r="C16" s="79" t="s">
        <v>884</v>
      </c>
      <c r="D16" s="80">
        <v>63899</v>
      </c>
      <c r="E16" s="103" t="s">
        <v>885</v>
      </c>
    </row>
    <row r="17" spans="1:8" s="75" customFormat="1" ht="18" customHeight="1" x14ac:dyDescent="0.4">
      <c r="A17" s="295"/>
      <c r="B17" s="79" t="s">
        <v>886</v>
      </c>
      <c r="C17" s="79" t="s">
        <v>881</v>
      </c>
      <c r="D17" s="80">
        <v>48330</v>
      </c>
      <c r="E17" s="103" t="s">
        <v>887</v>
      </c>
    </row>
    <row r="18" spans="1:8" s="75" customFormat="1" ht="18" customHeight="1" x14ac:dyDescent="0.4">
      <c r="A18" s="295"/>
      <c r="B18" s="79" t="s">
        <v>888</v>
      </c>
      <c r="C18" s="79" t="s">
        <v>889</v>
      </c>
      <c r="D18" s="80">
        <v>47097</v>
      </c>
      <c r="E18" s="103" t="s">
        <v>890</v>
      </c>
    </row>
    <row r="19" spans="1:8" s="75" customFormat="1" ht="18" customHeight="1" x14ac:dyDescent="0.4">
      <c r="A19" s="295"/>
      <c r="B19" s="79" t="s">
        <v>819</v>
      </c>
      <c r="C19" s="79" t="s">
        <v>820</v>
      </c>
      <c r="D19" s="80">
        <v>43984</v>
      </c>
      <c r="E19" s="103" t="s">
        <v>823</v>
      </c>
    </row>
    <row r="20" spans="1:8" s="75" customFormat="1" ht="18" customHeight="1" x14ac:dyDescent="0.4">
      <c r="A20" s="295"/>
      <c r="B20" s="79" t="s">
        <v>531</v>
      </c>
      <c r="C20" s="79" t="s">
        <v>821</v>
      </c>
      <c r="D20" s="80">
        <v>32415</v>
      </c>
      <c r="E20" s="103" t="s">
        <v>826</v>
      </c>
    </row>
    <row r="21" spans="1:8" s="75" customFormat="1" ht="18" customHeight="1" x14ac:dyDescent="0.4">
      <c r="A21" s="295"/>
      <c r="B21" s="79" t="s">
        <v>891</v>
      </c>
      <c r="C21" s="79" t="s">
        <v>892</v>
      </c>
      <c r="D21" s="80">
        <v>31110</v>
      </c>
      <c r="E21" s="103" t="s">
        <v>893</v>
      </c>
    </row>
    <row r="22" spans="1:8" s="75" customFormat="1" ht="18" customHeight="1" x14ac:dyDescent="0.4">
      <c r="A22" s="295"/>
      <c r="B22" s="79" t="s">
        <v>532</v>
      </c>
      <c r="C22" s="79" t="s">
        <v>614</v>
      </c>
      <c r="D22" s="80">
        <v>18575</v>
      </c>
      <c r="E22" s="103" t="s">
        <v>827</v>
      </c>
    </row>
    <row r="23" spans="1:8" s="75" customFormat="1" ht="18" customHeight="1" x14ac:dyDescent="0.4">
      <c r="A23" s="295"/>
      <c r="B23" s="79" t="s">
        <v>533</v>
      </c>
      <c r="C23" s="79" t="s">
        <v>615</v>
      </c>
      <c r="D23" s="80">
        <v>15735</v>
      </c>
      <c r="E23" s="103" t="s">
        <v>828</v>
      </c>
    </row>
    <row r="24" spans="1:8" s="75" customFormat="1" ht="18" customHeight="1" x14ac:dyDescent="0.4">
      <c r="A24" s="295"/>
      <c r="B24" s="79" t="s">
        <v>894</v>
      </c>
      <c r="C24" s="79" t="s">
        <v>895</v>
      </c>
      <c r="D24" s="80">
        <v>12765</v>
      </c>
      <c r="E24" s="103" t="s">
        <v>896</v>
      </c>
    </row>
    <row r="25" spans="1:8" s="75" customFormat="1" ht="18" customHeight="1" x14ac:dyDescent="0.4">
      <c r="A25" s="295"/>
      <c r="B25" s="79" t="s">
        <v>534</v>
      </c>
      <c r="C25" s="79" t="s">
        <v>363</v>
      </c>
      <c r="D25" s="80">
        <v>12444</v>
      </c>
      <c r="E25" s="103" t="s">
        <v>825</v>
      </c>
    </row>
    <row r="26" spans="1:8" s="75" customFormat="1" ht="18" customHeight="1" x14ac:dyDescent="0.4">
      <c r="A26" s="295"/>
      <c r="B26" s="79" t="s">
        <v>897</v>
      </c>
      <c r="C26" s="79" t="s">
        <v>898</v>
      </c>
      <c r="D26" s="80">
        <v>11100</v>
      </c>
      <c r="E26" s="103" t="s">
        <v>899</v>
      </c>
    </row>
    <row r="27" spans="1:8" s="75" customFormat="1" ht="18" customHeight="1" x14ac:dyDescent="0.4">
      <c r="A27" s="295"/>
      <c r="B27" s="79" t="s">
        <v>900</v>
      </c>
      <c r="C27" s="79" t="s">
        <v>901</v>
      </c>
      <c r="D27" s="80">
        <v>11100</v>
      </c>
      <c r="E27" s="103" t="s">
        <v>901</v>
      </c>
    </row>
    <row r="28" spans="1:8" s="75" customFormat="1" ht="18" customHeight="1" x14ac:dyDescent="0.4">
      <c r="A28" s="295"/>
      <c r="B28" s="79" t="s">
        <v>902</v>
      </c>
      <c r="C28" s="79" t="s">
        <v>903</v>
      </c>
      <c r="D28" s="80">
        <v>10640</v>
      </c>
      <c r="E28" s="103" t="s">
        <v>904</v>
      </c>
    </row>
    <row r="29" spans="1:8" s="75" customFormat="1" ht="18" customHeight="1" x14ac:dyDescent="0.4">
      <c r="A29" s="295"/>
      <c r="B29" s="79" t="s">
        <v>698</v>
      </c>
      <c r="C29" s="79"/>
      <c r="D29" s="80">
        <v>219998</v>
      </c>
      <c r="E29" s="103"/>
    </row>
    <row r="30" spans="1:8" s="75" customFormat="1" ht="18" customHeight="1" x14ac:dyDescent="0.4">
      <c r="A30" s="295"/>
      <c r="B30" s="100" t="s">
        <v>571</v>
      </c>
      <c r="C30" s="101"/>
      <c r="D30" s="102">
        <f>SUBTOTAL(9,D10:D29)</f>
        <v>1416392</v>
      </c>
      <c r="E30" s="122"/>
      <c r="H30" s="115"/>
    </row>
    <row r="31" spans="1:8" s="75" customFormat="1" ht="18" customHeight="1" x14ac:dyDescent="0.4">
      <c r="A31" s="295"/>
      <c r="B31" s="79" t="s">
        <v>572</v>
      </c>
      <c r="C31" s="103" t="s">
        <v>831</v>
      </c>
      <c r="D31" s="80">
        <v>1009593</v>
      </c>
      <c r="E31" s="103" t="s">
        <v>833</v>
      </c>
    </row>
    <row r="32" spans="1:8" s="75" customFormat="1" ht="18" customHeight="1" x14ac:dyDescent="0.4">
      <c r="A32" s="295"/>
      <c r="B32" s="79" t="s">
        <v>616</v>
      </c>
      <c r="C32" s="103" t="s">
        <v>831</v>
      </c>
      <c r="D32" s="80">
        <v>313753</v>
      </c>
      <c r="E32" s="103" t="s">
        <v>616</v>
      </c>
    </row>
    <row r="33" spans="1:5" s="75" customFormat="1" ht="18" customHeight="1" x14ac:dyDescent="0.4">
      <c r="A33" s="295"/>
      <c r="B33" s="79" t="s">
        <v>573</v>
      </c>
      <c r="C33" s="103" t="s">
        <v>831</v>
      </c>
      <c r="D33" s="80">
        <v>155667</v>
      </c>
      <c r="E33" s="103" t="s">
        <v>834</v>
      </c>
    </row>
    <row r="34" spans="1:5" s="75" customFormat="1" ht="18" customHeight="1" x14ac:dyDescent="0.4">
      <c r="A34" s="295"/>
      <c r="B34" s="79" t="s">
        <v>617</v>
      </c>
      <c r="C34" s="103" t="s">
        <v>831</v>
      </c>
      <c r="D34" s="80">
        <v>130713</v>
      </c>
      <c r="E34" s="103" t="s">
        <v>617</v>
      </c>
    </row>
    <row r="35" spans="1:5" s="75" customFormat="1" ht="18" customHeight="1" x14ac:dyDescent="0.4">
      <c r="A35" s="295"/>
      <c r="B35" s="79" t="s">
        <v>622</v>
      </c>
      <c r="C35" s="103" t="s">
        <v>831</v>
      </c>
      <c r="D35" s="80">
        <v>53322</v>
      </c>
      <c r="E35" s="103" t="s">
        <v>574</v>
      </c>
    </row>
    <row r="36" spans="1:5" s="75" customFormat="1" ht="18" customHeight="1" x14ac:dyDescent="0.4">
      <c r="A36" s="295"/>
      <c r="B36" s="79" t="s">
        <v>832</v>
      </c>
      <c r="C36" s="103"/>
      <c r="D36" s="80">
        <v>14803</v>
      </c>
      <c r="E36" s="103"/>
    </row>
    <row r="37" spans="1:5" s="75" customFormat="1" ht="18" customHeight="1" x14ac:dyDescent="0.4">
      <c r="A37" s="295"/>
      <c r="B37" s="100" t="s">
        <v>575</v>
      </c>
      <c r="C37" s="101"/>
      <c r="D37" s="102">
        <f>SUBTOTAL(9,D31:D36)</f>
        <v>1677851</v>
      </c>
      <c r="E37" s="122"/>
    </row>
    <row r="38" spans="1:5" s="75" customFormat="1" ht="18" customHeight="1" x14ac:dyDescent="0.4">
      <c r="A38" s="295"/>
      <c r="B38" s="79" t="s">
        <v>576</v>
      </c>
      <c r="C38" s="79" t="s">
        <v>835</v>
      </c>
      <c r="D38" s="80">
        <v>171973</v>
      </c>
      <c r="E38" s="103" t="s">
        <v>836</v>
      </c>
    </row>
    <row r="39" spans="1:5" s="75" customFormat="1" ht="18" customHeight="1" x14ac:dyDescent="0.4">
      <c r="A39" s="295"/>
      <c r="B39" s="79" t="s">
        <v>623</v>
      </c>
      <c r="C39" s="79" t="s">
        <v>837</v>
      </c>
      <c r="D39" s="80">
        <v>3687</v>
      </c>
      <c r="E39" s="103"/>
    </row>
    <row r="40" spans="1:5" s="75" customFormat="1" ht="18" customHeight="1" x14ac:dyDescent="0.4">
      <c r="A40" s="295"/>
      <c r="B40" s="79" t="s">
        <v>838</v>
      </c>
      <c r="C40" s="79"/>
      <c r="D40" s="80">
        <v>325</v>
      </c>
      <c r="E40" s="103"/>
    </row>
    <row r="41" spans="1:5" s="75" customFormat="1" ht="18" customHeight="1" x14ac:dyDescent="0.4">
      <c r="A41" s="295"/>
      <c r="B41" s="100" t="s">
        <v>577</v>
      </c>
      <c r="C41" s="101"/>
      <c r="D41" s="102">
        <f>SUBTOTAL(9,D38:D40)</f>
        <v>175985</v>
      </c>
      <c r="E41" s="122"/>
    </row>
    <row r="42" spans="1:5" s="75" customFormat="1" ht="18" customHeight="1" x14ac:dyDescent="0.4">
      <c r="A42" s="295"/>
      <c r="B42" s="79" t="s">
        <v>578</v>
      </c>
      <c r="C42" s="79" t="s">
        <v>831</v>
      </c>
      <c r="D42" s="80">
        <v>766219</v>
      </c>
      <c r="E42" s="103" t="s">
        <v>839</v>
      </c>
    </row>
    <row r="43" spans="1:5" s="75" customFormat="1" ht="18" customHeight="1" x14ac:dyDescent="0.4">
      <c r="A43" s="295"/>
      <c r="B43" s="79" t="s">
        <v>579</v>
      </c>
      <c r="C43" s="79" t="s">
        <v>831</v>
      </c>
      <c r="D43" s="80">
        <v>377057</v>
      </c>
      <c r="E43" s="103" t="s">
        <v>840</v>
      </c>
    </row>
    <row r="44" spans="1:5" s="75" customFormat="1" ht="18" customHeight="1" x14ac:dyDescent="0.4">
      <c r="A44" s="295"/>
      <c r="B44" s="79" t="s">
        <v>580</v>
      </c>
      <c r="C44" s="79" t="s">
        <v>831</v>
      </c>
      <c r="D44" s="80">
        <v>261630</v>
      </c>
      <c r="E44" s="103" t="s">
        <v>841</v>
      </c>
    </row>
    <row r="45" spans="1:5" s="75" customFormat="1" ht="18" customHeight="1" x14ac:dyDescent="0.4">
      <c r="A45" s="295"/>
      <c r="B45" s="79" t="s">
        <v>842</v>
      </c>
      <c r="C45" s="79"/>
      <c r="D45" s="80">
        <v>268608</v>
      </c>
      <c r="E45" s="103"/>
    </row>
    <row r="46" spans="1:5" s="75" customFormat="1" ht="18" customHeight="1" x14ac:dyDescent="0.4">
      <c r="A46" s="295"/>
      <c r="B46" s="100" t="s">
        <v>581</v>
      </c>
      <c r="C46" s="101"/>
      <c r="D46" s="102">
        <f>SUBTOTAL(9,D42:D45)</f>
        <v>1673514</v>
      </c>
      <c r="E46" s="122"/>
    </row>
    <row r="47" spans="1:5" s="75" customFormat="1" ht="18" customHeight="1" x14ac:dyDescent="0.4">
      <c r="A47" s="295"/>
      <c r="B47" s="79" t="s">
        <v>731</v>
      </c>
      <c r="C47" s="79"/>
      <c r="D47" s="80">
        <v>5853</v>
      </c>
      <c r="E47" s="103"/>
    </row>
    <row r="48" spans="1:5" s="75" customFormat="1" ht="18" customHeight="1" x14ac:dyDescent="0.4">
      <c r="A48" s="295"/>
      <c r="B48" s="100" t="s">
        <v>582</v>
      </c>
      <c r="C48" s="101"/>
      <c r="D48" s="102">
        <f>SUBTOTAL(9,D47)</f>
        <v>5853</v>
      </c>
      <c r="E48" s="122"/>
    </row>
    <row r="49" spans="1:5" s="75" customFormat="1" ht="18" customHeight="1" x14ac:dyDescent="0.4">
      <c r="A49" s="295"/>
      <c r="B49" s="79" t="s">
        <v>732</v>
      </c>
      <c r="C49" s="79"/>
      <c r="D49" s="80">
        <v>127</v>
      </c>
      <c r="E49" s="103"/>
    </row>
    <row r="50" spans="1:5" s="75" customFormat="1" ht="18" customHeight="1" x14ac:dyDescent="0.4">
      <c r="A50" s="295"/>
      <c r="B50" s="100" t="s">
        <v>583</v>
      </c>
      <c r="C50" s="101"/>
      <c r="D50" s="102">
        <f>SUBTOTAL(9,D49)</f>
        <v>127</v>
      </c>
      <c r="E50" s="122"/>
    </row>
    <row r="51" spans="1:5" s="75" customFormat="1" ht="18" customHeight="1" x14ac:dyDescent="0.4">
      <c r="A51" s="295"/>
      <c r="B51" s="79" t="s">
        <v>733</v>
      </c>
      <c r="C51" s="79"/>
      <c r="D51" s="80">
        <v>53340</v>
      </c>
      <c r="E51" s="103"/>
    </row>
    <row r="52" spans="1:5" s="75" customFormat="1" ht="18" customHeight="1" x14ac:dyDescent="0.4">
      <c r="A52" s="295"/>
      <c r="B52" s="79" t="s">
        <v>734</v>
      </c>
      <c r="C52" s="79"/>
      <c r="D52" s="80">
        <v>2809</v>
      </c>
      <c r="E52" s="103"/>
    </row>
    <row r="53" spans="1:5" s="75" customFormat="1" ht="18" customHeight="1" x14ac:dyDescent="0.4">
      <c r="A53" s="295"/>
      <c r="B53" s="100" t="s">
        <v>584</v>
      </c>
      <c r="C53" s="101"/>
      <c r="D53" s="102">
        <f>SUBTOTAL(9,D51:D52)</f>
        <v>56149</v>
      </c>
      <c r="E53" s="122"/>
    </row>
    <row r="54" spans="1:5" s="75" customFormat="1" ht="18" customHeight="1" x14ac:dyDescent="0.4">
      <c r="A54" s="295"/>
      <c r="B54" s="79" t="s">
        <v>735</v>
      </c>
      <c r="C54" s="79"/>
      <c r="D54" s="80">
        <v>-1481</v>
      </c>
      <c r="E54" s="103"/>
    </row>
    <row r="55" spans="1:5" s="75" customFormat="1" ht="18" customHeight="1" x14ac:dyDescent="0.4">
      <c r="A55" s="295"/>
      <c r="B55" s="79" t="s">
        <v>736</v>
      </c>
      <c r="C55" s="79"/>
      <c r="D55" s="80">
        <v>-2982</v>
      </c>
      <c r="E55" s="103"/>
    </row>
    <row r="56" spans="1:5" s="75" customFormat="1" ht="18" customHeight="1" x14ac:dyDescent="0.4">
      <c r="A56" s="295"/>
      <c r="B56" s="100" t="s">
        <v>585</v>
      </c>
      <c r="C56" s="101"/>
      <c r="D56" s="102">
        <f>SUBTOTAL(9,D54:D55)</f>
        <v>-4463</v>
      </c>
      <c r="E56" s="122"/>
    </row>
    <row r="57" spans="1:5" s="75" customFormat="1" ht="18" customHeight="1" x14ac:dyDescent="0.4">
      <c r="A57" s="295"/>
      <c r="B57" s="79" t="s">
        <v>758</v>
      </c>
      <c r="C57" s="79"/>
      <c r="D57" s="80">
        <v>10249</v>
      </c>
      <c r="E57" s="103"/>
    </row>
    <row r="58" spans="1:5" s="75" customFormat="1" ht="18" customHeight="1" x14ac:dyDescent="0.4">
      <c r="A58" s="295"/>
      <c r="B58" s="79" t="s">
        <v>759</v>
      </c>
      <c r="C58" s="79"/>
      <c r="D58" s="80">
        <v>799</v>
      </c>
      <c r="E58" s="103"/>
    </row>
    <row r="59" spans="1:5" s="75" customFormat="1" ht="18" customHeight="1" x14ac:dyDescent="0.4">
      <c r="A59" s="295"/>
      <c r="B59" s="79" t="s">
        <v>760</v>
      </c>
      <c r="C59" s="79"/>
      <c r="D59" s="80">
        <v>57</v>
      </c>
      <c r="E59" s="103"/>
    </row>
    <row r="60" spans="1:5" s="75" customFormat="1" ht="18" customHeight="1" x14ac:dyDescent="0.4">
      <c r="A60" s="295"/>
      <c r="B60" s="79" t="s">
        <v>761</v>
      </c>
      <c r="C60" s="79"/>
      <c r="D60" s="80">
        <v>629</v>
      </c>
      <c r="E60" s="103"/>
    </row>
    <row r="61" spans="1:5" s="75" customFormat="1" ht="18" customHeight="1" x14ac:dyDescent="0.4">
      <c r="A61" s="295"/>
      <c r="B61" s="79" t="s">
        <v>754</v>
      </c>
      <c r="C61" s="79"/>
      <c r="D61" s="80">
        <v>1163</v>
      </c>
      <c r="E61" s="103"/>
    </row>
    <row r="62" spans="1:5" s="75" customFormat="1" ht="18" customHeight="1" x14ac:dyDescent="0.4">
      <c r="A62" s="295"/>
      <c r="B62" s="79" t="s">
        <v>755</v>
      </c>
      <c r="C62" s="79"/>
      <c r="D62" s="80">
        <v>3840</v>
      </c>
      <c r="E62" s="103"/>
    </row>
    <row r="63" spans="1:5" s="75" customFormat="1" ht="18" customHeight="1" x14ac:dyDescent="0.4">
      <c r="A63" s="295"/>
      <c r="B63" s="79" t="s">
        <v>762</v>
      </c>
      <c r="C63" s="79"/>
      <c r="D63" s="80">
        <v>194</v>
      </c>
      <c r="E63" s="103"/>
    </row>
    <row r="64" spans="1:5" s="75" customFormat="1" ht="18" customHeight="1" x14ac:dyDescent="0.4">
      <c r="A64" s="295"/>
      <c r="B64" s="100" t="s">
        <v>763</v>
      </c>
      <c r="C64" s="101"/>
      <c r="D64" s="102">
        <f>SUBTOTAL(9,D57:D63)</f>
        <v>16931</v>
      </c>
      <c r="E64" s="122"/>
    </row>
    <row r="65" spans="1:5" s="75" customFormat="1" ht="18" customHeight="1" x14ac:dyDescent="0.4">
      <c r="A65" s="295"/>
      <c r="B65" s="79" t="s">
        <v>765</v>
      </c>
      <c r="C65" s="79"/>
      <c r="D65" s="80">
        <v>-818435</v>
      </c>
      <c r="E65" s="103"/>
    </row>
    <row r="66" spans="1:5" s="75" customFormat="1" ht="18" customHeight="1" x14ac:dyDescent="0.4">
      <c r="A66" s="296"/>
      <c r="B66" s="100" t="s">
        <v>764</v>
      </c>
      <c r="C66" s="101"/>
      <c r="D66" s="102">
        <f>SUBTOTAL(9,D65)</f>
        <v>-818435</v>
      </c>
      <c r="E66" s="122"/>
    </row>
    <row r="67" spans="1:5" s="75" customFormat="1" ht="18" customHeight="1" x14ac:dyDescent="0.4">
      <c r="A67" s="81" t="s">
        <v>42</v>
      </c>
      <c r="B67" s="99"/>
      <c r="C67" s="99"/>
      <c r="D67" s="80">
        <f>SUBTOTAL(9,D6:D66)-1</f>
        <v>4224357</v>
      </c>
      <c r="E67" s="121"/>
    </row>
  </sheetData>
  <mergeCells count="2">
    <mergeCell ref="A6:A9"/>
    <mergeCell ref="A10:A66"/>
  </mergeCells>
  <phoneticPr fontId="2"/>
  <printOptions horizontalCentered="1"/>
  <pageMargins left="0.39370078740157483" right="0.39370078740157483" top="0.39370078740157483" bottom="0.39370078740157483" header="0.19685039370078741" footer="0.19685039370078741"/>
  <pageSetup paperSize="9" scale="48" orientation="landscape" r:id="rId1"/>
  <headerFooter>
    <oddHeader xml:space="preserve">&amp;R&amp;9
</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K111"/>
  <sheetViews>
    <sheetView workbookViewId="0"/>
  </sheetViews>
  <sheetFormatPr defaultColWidth="8.86328125" defaultRowHeight="11" x14ac:dyDescent="0.4"/>
  <cols>
    <col min="1" max="2" width="17.1328125" style="13" customWidth="1"/>
    <col min="3" max="3" width="23.6328125" style="13" customWidth="1"/>
    <col min="4" max="4" width="36.86328125" style="13" bestFit="1" customWidth="1"/>
    <col min="5" max="9" width="23.6328125" style="13" customWidth="1"/>
    <col min="10" max="10" width="9.7265625" style="13" bestFit="1" customWidth="1"/>
    <col min="11" max="13" width="8.86328125" style="13"/>
    <col min="14" max="14" width="9.7265625" style="13" bestFit="1" customWidth="1"/>
    <col min="15" max="16384" width="8.86328125" style="13"/>
  </cols>
  <sheetData>
    <row r="1" spans="1:9" ht="21.25" x14ac:dyDescent="0.65">
      <c r="A1" s="12" t="s">
        <v>792</v>
      </c>
    </row>
    <row r="2" spans="1:9" ht="13.25" x14ac:dyDescent="0.45">
      <c r="A2" s="14"/>
    </row>
    <row r="3" spans="1:9" ht="13.25" x14ac:dyDescent="0.45">
      <c r="A3" s="14"/>
    </row>
    <row r="4" spans="1:9" ht="13.25" x14ac:dyDescent="0.45">
      <c r="E4" s="16" t="s">
        <v>682</v>
      </c>
      <c r="F4" s="16"/>
      <c r="G4" s="16"/>
      <c r="H4" s="16"/>
      <c r="I4" s="16"/>
    </row>
    <row r="5" spans="1:9" ht="22.5" customHeight="1" x14ac:dyDescent="0.4">
      <c r="A5" s="17" t="s">
        <v>111</v>
      </c>
      <c r="B5" s="17" t="s">
        <v>106</v>
      </c>
      <c r="C5" s="260" t="s">
        <v>112</v>
      </c>
      <c r="D5" s="260"/>
      <c r="E5" s="17" t="s">
        <v>113</v>
      </c>
      <c r="F5" s="48"/>
      <c r="G5" s="48"/>
      <c r="H5" s="48"/>
      <c r="I5" s="48"/>
    </row>
    <row r="6" spans="1:9" s="75" customFormat="1" ht="18" customHeight="1" x14ac:dyDescent="0.4">
      <c r="A6" s="274" t="s">
        <v>114</v>
      </c>
      <c r="B6" s="274" t="s">
        <v>115</v>
      </c>
      <c r="C6" s="276" t="s">
        <v>624</v>
      </c>
      <c r="D6" s="275"/>
      <c r="E6" s="91">
        <v>949801</v>
      </c>
    </row>
    <row r="7" spans="1:9" s="75" customFormat="1" ht="18" customHeight="1" x14ac:dyDescent="0.4">
      <c r="A7" s="274"/>
      <c r="B7" s="274"/>
      <c r="C7" s="276" t="s">
        <v>625</v>
      </c>
      <c r="D7" s="275"/>
      <c r="E7" s="91">
        <v>62615</v>
      </c>
    </row>
    <row r="8" spans="1:9" s="75" customFormat="1" ht="18" customHeight="1" x14ac:dyDescent="0.4">
      <c r="A8" s="274"/>
      <c r="B8" s="274"/>
      <c r="C8" s="276" t="s">
        <v>626</v>
      </c>
      <c r="D8" s="275"/>
      <c r="E8" s="91">
        <v>364</v>
      </c>
    </row>
    <row r="9" spans="1:9" s="75" customFormat="1" ht="18" customHeight="1" x14ac:dyDescent="0.4">
      <c r="A9" s="274"/>
      <c r="B9" s="274"/>
      <c r="C9" s="276" t="s">
        <v>627</v>
      </c>
      <c r="D9" s="275"/>
      <c r="E9" s="91">
        <v>2681</v>
      </c>
    </row>
    <row r="10" spans="1:9" s="75" customFormat="1" ht="18" customHeight="1" x14ac:dyDescent="0.4">
      <c r="A10" s="274"/>
      <c r="B10" s="274"/>
      <c r="C10" s="276" t="s">
        <v>628</v>
      </c>
      <c r="D10" s="275"/>
      <c r="E10" s="91">
        <v>2855</v>
      </c>
    </row>
    <row r="11" spans="1:9" s="75" customFormat="1" ht="18" customHeight="1" x14ac:dyDescent="0.4">
      <c r="A11" s="274"/>
      <c r="B11" s="274"/>
      <c r="C11" s="276" t="s">
        <v>629</v>
      </c>
      <c r="D11" s="275"/>
      <c r="E11" s="91">
        <v>12697</v>
      </c>
    </row>
    <row r="12" spans="1:9" s="75" customFormat="1" ht="18" customHeight="1" x14ac:dyDescent="0.4">
      <c r="A12" s="274"/>
      <c r="B12" s="274"/>
      <c r="C12" s="276" t="s">
        <v>630</v>
      </c>
      <c r="D12" s="275"/>
      <c r="E12" s="91">
        <v>292107</v>
      </c>
    </row>
    <row r="13" spans="1:9" s="75" customFormat="1" ht="18" customHeight="1" x14ac:dyDescent="0.4">
      <c r="A13" s="274"/>
      <c r="B13" s="274"/>
      <c r="C13" s="276" t="s">
        <v>631</v>
      </c>
      <c r="D13" s="275"/>
      <c r="E13" s="91">
        <v>6150</v>
      </c>
    </row>
    <row r="14" spans="1:9" s="75" customFormat="1" ht="18" customHeight="1" x14ac:dyDescent="0.4">
      <c r="A14" s="274"/>
      <c r="B14" s="274"/>
      <c r="C14" s="276" t="s">
        <v>632</v>
      </c>
      <c r="D14" s="275"/>
      <c r="E14" s="91">
        <v>9634</v>
      </c>
    </row>
    <row r="15" spans="1:9" s="75" customFormat="1" ht="18" customHeight="1" x14ac:dyDescent="0.4">
      <c r="A15" s="274"/>
      <c r="B15" s="274"/>
      <c r="C15" s="276" t="s">
        <v>633</v>
      </c>
      <c r="D15" s="275"/>
      <c r="E15" s="91">
        <v>3216754</v>
      </c>
    </row>
    <row r="16" spans="1:9" s="75" customFormat="1" ht="18" customHeight="1" x14ac:dyDescent="0.4">
      <c r="A16" s="274"/>
      <c r="B16" s="274"/>
      <c r="C16" s="276" t="s">
        <v>634</v>
      </c>
      <c r="D16" s="275"/>
      <c r="E16" s="91">
        <v>879</v>
      </c>
    </row>
    <row r="17" spans="1:5" s="75" customFormat="1" ht="18" customHeight="1" x14ac:dyDescent="0.4">
      <c r="A17" s="274"/>
      <c r="B17" s="274"/>
      <c r="C17" s="276" t="s">
        <v>635</v>
      </c>
      <c r="D17" s="275"/>
      <c r="E17" s="91">
        <v>13600</v>
      </c>
    </row>
    <row r="18" spans="1:5" s="75" customFormat="1" ht="18" customHeight="1" x14ac:dyDescent="0.4">
      <c r="A18" s="274"/>
      <c r="B18" s="274"/>
      <c r="C18" s="276" t="s">
        <v>636</v>
      </c>
      <c r="D18" s="275"/>
      <c r="E18" s="91">
        <v>200926</v>
      </c>
    </row>
    <row r="19" spans="1:5" s="75" customFormat="1" ht="18" customHeight="1" x14ac:dyDescent="0.4">
      <c r="A19" s="274"/>
      <c r="B19" s="274"/>
      <c r="C19" s="276" t="s">
        <v>543</v>
      </c>
      <c r="D19" s="275"/>
      <c r="E19" s="91">
        <v>9470</v>
      </c>
    </row>
    <row r="20" spans="1:5" s="75" customFormat="1" ht="18" customHeight="1" x14ac:dyDescent="0.4">
      <c r="A20" s="274"/>
      <c r="B20" s="274"/>
      <c r="C20" s="274" t="s">
        <v>72</v>
      </c>
      <c r="D20" s="275"/>
      <c r="E20" s="91">
        <f>SUBTOTAL(9,E6:E19)</f>
        <v>4780533</v>
      </c>
    </row>
    <row r="21" spans="1:5" s="75" customFormat="1" ht="18" customHeight="1" x14ac:dyDescent="0.4">
      <c r="A21" s="274"/>
      <c r="B21" s="274" t="s">
        <v>119</v>
      </c>
      <c r="C21" s="277" t="s">
        <v>120</v>
      </c>
      <c r="D21" s="79" t="s">
        <v>121</v>
      </c>
      <c r="E21" s="91">
        <v>29908</v>
      </c>
    </row>
    <row r="22" spans="1:5" s="75" customFormat="1" ht="18" customHeight="1" x14ac:dyDescent="0.4">
      <c r="A22" s="274"/>
      <c r="B22" s="274"/>
      <c r="C22" s="274"/>
      <c r="D22" s="79" t="s">
        <v>544</v>
      </c>
      <c r="E22" s="91">
        <v>0</v>
      </c>
    </row>
    <row r="23" spans="1:5" s="75" customFormat="1" ht="18" customHeight="1" x14ac:dyDescent="0.4">
      <c r="A23" s="274"/>
      <c r="B23" s="274"/>
      <c r="C23" s="274"/>
      <c r="D23" s="81" t="s">
        <v>122</v>
      </c>
      <c r="E23" s="91">
        <f>SUBTOTAL(9,E21:E22)</f>
        <v>29908</v>
      </c>
    </row>
    <row r="24" spans="1:5" s="75" customFormat="1" ht="18" customHeight="1" x14ac:dyDescent="0.4">
      <c r="A24" s="274"/>
      <c r="B24" s="274"/>
      <c r="C24" s="277" t="s">
        <v>123</v>
      </c>
      <c r="D24" s="79" t="s">
        <v>121</v>
      </c>
      <c r="E24" s="91">
        <v>1123552</v>
      </c>
    </row>
    <row r="25" spans="1:5" s="75" customFormat="1" ht="18" customHeight="1" x14ac:dyDescent="0.4">
      <c r="A25" s="274"/>
      <c r="B25" s="274"/>
      <c r="C25" s="274"/>
      <c r="D25" s="79" t="s">
        <v>544</v>
      </c>
      <c r="E25" s="91">
        <v>554133</v>
      </c>
    </row>
    <row r="26" spans="1:5" s="75" customFormat="1" ht="18" customHeight="1" x14ac:dyDescent="0.4">
      <c r="A26" s="274"/>
      <c r="B26" s="274"/>
      <c r="C26" s="274"/>
      <c r="D26" s="81" t="s">
        <v>122</v>
      </c>
      <c r="E26" s="91">
        <f>SUBTOTAL(9,E24:E25)</f>
        <v>1677685</v>
      </c>
    </row>
    <row r="27" spans="1:5" s="75" customFormat="1" ht="18" customHeight="1" x14ac:dyDescent="0.4">
      <c r="A27" s="275"/>
      <c r="B27" s="275"/>
      <c r="C27" s="274" t="s">
        <v>72</v>
      </c>
      <c r="D27" s="275"/>
      <c r="E27" s="91">
        <f>SUBTOTAL(9,E21:E26)</f>
        <v>1707593</v>
      </c>
    </row>
    <row r="28" spans="1:5" s="75" customFormat="1" ht="18" customHeight="1" x14ac:dyDescent="0.4">
      <c r="A28" s="275"/>
      <c r="B28" s="290" t="s">
        <v>42</v>
      </c>
      <c r="C28" s="291"/>
      <c r="D28" s="291"/>
      <c r="E28" s="104">
        <f>E20+E27</f>
        <v>6488126</v>
      </c>
    </row>
    <row r="29" spans="1:5" s="75" customFormat="1" ht="18" customHeight="1" x14ac:dyDescent="0.4">
      <c r="A29" s="274" t="s">
        <v>124</v>
      </c>
      <c r="B29" s="274" t="s">
        <v>115</v>
      </c>
      <c r="C29" s="276" t="s">
        <v>586</v>
      </c>
      <c r="D29" s="275"/>
      <c r="E29" s="91">
        <v>380596</v>
      </c>
    </row>
    <row r="30" spans="1:5" s="75" customFormat="1" ht="18" customHeight="1" x14ac:dyDescent="0.4">
      <c r="A30" s="274"/>
      <c r="B30" s="274"/>
      <c r="C30" s="276" t="s">
        <v>587</v>
      </c>
      <c r="D30" s="275"/>
      <c r="E30" s="91">
        <v>167820</v>
      </c>
    </row>
    <row r="31" spans="1:5" s="75" customFormat="1" ht="18" customHeight="1" x14ac:dyDescent="0.4">
      <c r="A31" s="274"/>
      <c r="B31" s="274"/>
      <c r="C31" s="276" t="s">
        <v>543</v>
      </c>
      <c r="D31" s="275"/>
      <c r="E31" s="91">
        <v>10068</v>
      </c>
    </row>
    <row r="32" spans="1:5" s="75" customFormat="1" ht="18" customHeight="1" x14ac:dyDescent="0.4">
      <c r="A32" s="274"/>
      <c r="B32" s="274"/>
      <c r="C32" s="290" t="s">
        <v>588</v>
      </c>
      <c r="D32" s="290"/>
      <c r="E32" s="104">
        <f>SUBTOTAL(9,E29:E31)</f>
        <v>558484</v>
      </c>
    </row>
    <row r="33" spans="1:5" s="75" customFormat="1" ht="18" customHeight="1" x14ac:dyDescent="0.4">
      <c r="A33" s="274"/>
      <c r="B33" s="274"/>
      <c r="C33" s="276" t="s">
        <v>589</v>
      </c>
      <c r="D33" s="275"/>
      <c r="E33" s="91">
        <v>126711</v>
      </c>
    </row>
    <row r="34" spans="1:5" s="75" customFormat="1" ht="18" customHeight="1" x14ac:dyDescent="0.4">
      <c r="A34" s="274"/>
      <c r="B34" s="274"/>
      <c r="C34" s="276" t="s">
        <v>590</v>
      </c>
      <c r="D34" s="275"/>
      <c r="E34" s="91">
        <v>56258</v>
      </c>
    </row>
    <row r="35" spans="1:5" s="75" customFormat="1" ht="18" customHeight="1" x14ac:dyDescent="0.4">
      <c r="A35" s="274"/>
      <c r="B35" s="274"/>
      <c r="C35" s="276" t="s">
        <v>543</v>
      </c>
      <c r="D35" s="275"/>
      <c r="E35" s="91">
        <v>-340</v>
      </c>
    </row>
    <row r="36" spans="1:5" s="75" customFormat="1" ht="18" customHeight="1" x14ac:dyDescent="0.4">
      <c r="A36" s="274"/>
      <c r="B36" s="274"/>
      <c r="C36" s="290" t="s">
        <v>591</v>
      </c>
      <c r="D36" s="290"/>
      <c r="E36" s="104">
        <f>SUBTOTAL(9,E33:E35)</f>
        <v>182629</v>
      </c>
    </row>
    <row r="37" spans="1:5" s="75" customFormat="1" ht="18" customHeight="1" x14ac:dyDescent="0.4">
      <c r="A37" s="274"/>
      <c r="B37" s="274"/>
      <c r="C37" s="276" t="s">
        <v>592</v>
      </c>
      <c r="D37" s="275"/>
      <c r="E37" s="91">
        <v>355621</v>
      </c>
    </row>
    <row r="38" spans="1:5" s="75" customFormat="1" ht="18" customHeight="1" x14ac:dyDescent="0.4">
      <c r="A38" s="274"/>
      <c r="B38" s="274"/>
      <c r="C38" s="292" t="s">
        <v>618</v>
      </c>
      <c r="D38" s="293"/>
      <c r="E38" s="91">
        <v>486138</v>
      </c>
    </row>
    <row r="39" spans="1:5" s="75" customFormat="1" ht="18" customHeight="1" x14ac:dyDescent="0.4">
      <c r="A39" s="274"/>
      <c r="B39" s="274"/>
      <c r="C39" s="276" t="s">
        <v>593</v>
      </c>
      <c r="D39" s="275"/>
      <c r="E39" s="91">
        <v>283475</v>
      </c>
    </row>
    <row r="40" spans="1:5" s="75" customFormat="1" ht="18" customHeight="1" x14ac:dyDescent="0.4">
      <c r="A40" s="274"/>
      <c r="B40" s="274"/>
      <c r="C40" s="276" t="s">
        <v>543</v>
      </c>
      <c r="D40" s="275"/>
      <c r="E40" s="91">
        <v>-18272</v>
      </c>
    </row>
    <row r="41" spans="1:5" s="75" customFormat="1" ht="18" customHeight="1" x14ac:dyDescent="0.4">
      <c r="A41" s="274"/>
      <c r="B41" s="274"/>
      <c r="C41" s="290" t="s">
        <v>594</v>
      </c>
      <c r="D41" s="290"/>
      <c r="E41" s="104">
        <f>SUBTOTAL(9,E37:E40)</f>
        <v>1106962</v>
      </c>
    </row>
    <row r="42" spans="1:5" s="75" customFormat="1" ht="18" customHeight="1" x14ac:dyDescent="0.4">
      <c r="A42" s="274"/>
      <c r="B42" s="274"/>
      <c r="C42" s="276" t="s">
        <v>541</v>
      </c>
      <c r="D42" s="275"/>
      <c r="E42" s="91">
        <v>2101</v>
      </c>
    </row>
    <row r="43" spans="1:5" s="75" customFormat="1" ht="18" customHeight="1" x14ac:dyDescent="0.4">
      <c r="A43" s="274"/>
      <c r="B43" s="274"/>
      <c r="C43" s="276" t="s">
        <v>595</v>
      </c>
      <c r="D43" s="275"/>
      <c r="E43" s="91">
        <v>182966</v>
      </c>
    </row>
    <row r="44" spans="1:5" s="75" customFormat="1" ht="18" customHeight="1" x14ac:dyDescent="0.4">
      <c r="A44" s="274"/>
      <c r="B44" s="274"/>
      <c r="C44" s="276" t="s">
        <v>543</v>
      </c>
      <c r="D44" s="275"/>
      <c r="E44" s="91">
        <v>3885</v>
      </c>
    </row>
    <row r="45" spans="1:5" s="75" customFormat="1" ht="18" customHeight="1" x14ac:dyDescent="0.4">
      <c r="A45" s="274"/>
      <c r="B45" s="274"/>
      <c r="C45" s="290" t="s">
        <v>596</v>
      </c>
      <c r="D45" s="290"/>
      <c r="E45" s="104">
        <f>SUBTOTAL(9,E42:E44)</f>
        <v>188952</v>
      </c>
    </row>
    <row r="46" spans="1:5" s="75" customFormat="1" ht="18" customHeight="1" x14ac:dyDescent="0.4">
      <c r="A46" s="274"/>
      <c r="B46" s="274"/>
      <c r="C46" s="276" t="s">
        <v>597</v>
      </c>
      <c r="D46" s="275"/>
      <c r="E46" s="91">
        <v>285463</v>
      </c>
    </row>
    <row r="47" spans="1:5" s="75" customFormat="1" ht="18" customHeight="1" x14ac:dyDescent="0.4">
      <c r="A47" s="274"/>
      <c r="B47" s="274"/>
      <c r="C47" s="290" t="s">
        <v>598</v>
      </c>
      <c r="D47" s="290"/>
      <c r="E47" s="104">
        <f>SUBTOTAL(9,E46:E46)</f>
        <v>285463</v>
      </c>
    </row>
    <row r="48" spans="1:5" s="75" customFormat="1" ht="18" customHeight="1" x14ac:dyDescent="0.4">
      <c r="A48" s="274"/>
      <c r="B48" s="274"/>
      <c r="C48" s="276" t="s">
        <v>597</v>
      </c>
      <c r="D48" s="275"/>
      <c r="E48" s="91">
        <v>18329</v>
      </c>
    </row>
    <row r="49" spans="1:11" s="75" customFormat="1" ht="18" customHeight="1" x14ac:dyDescent="0.4">
      <c r="A49" s="274"/>
      <c r="B49" s="274"/>
      <c r="C49" s="290" t="s">
        <v>599</v>
      </c>
      <c r="D49" s="290"/>
      <c r="E49" s="104">
        <f>SUBTOTAL(9,E48:E48)</f>
        <v>18329</v>
      </c>
    </row>
    <row r="50" spans="1:11" s="75" customFormat="1" ht="18" customHeight="1" x14ac:dyDescent="0.4">
      <c r="A50" s="274"/>
      <c r="B50" s="274"/>
      <c r="C50" s="276" t="s">
        <v>597</v>
      </c>
      <c r="D50" s="275"/>
      <c r="E50" s="91">
        <v>185040</v>
      </c>
    </row>
    <row r="51" spans="1:11" s="75" customFormat="1" ht="18" customHeight="1" x14ac:dyDescent="0.4">
      <c r="A51" s="274"/>
      <c r="B51" s="274"/>
      <c r="C51" s="290" t="s">
        <v>600</v>
      </c>
      <c r="D51" s="290"/>
      <c r="E51" s="104">
        <f>SUBTOTAL(9,E50:E50)</f>
        <v>185040</v>
      </c>
    </row>
    <row r="52" spans="1:11" s="75" customFormat="1" ht="18" customHeight="1" x14ac:dyDescent="0.45">
      <c r="A52" s="274"/>
      <c r="B52" s="274"/>
      <c r="C52" s="274" t="s">
        <v>72</v>
      </c>
      <c r="D52" s="275"/>
      <c r="E52" s="91">
        <f>SUBTOTAL(9,E29:E51)</f>
        <v>2525859</v>
      </c>
      <c r="J52" s="105"/>
      <c r="K52" s="106"/>
    </row>
    <row r="53" spans="1:11" s="75" customFormat="1" ht="18" customHeight="1" x14ac:dyDescent="0.4">
      <c r="A53" s="274"/>
      <c r="B53" s="274" t="s">
        <v>119</v>
      </c>
      <c r="C53" s="277" t="s">
        <v>120</v>
      </c>
      <c r="D53" s="79" t="s">
        <v>121</v>
      </c>
      <c r="E53" s="91">
        <v>0</v>
      </c>
    </row>
    <row r="54" spans="1:11" s="75" customFormat="1" ht="18" customHeight="1" x14ac:dyDescent="0.4">
      <c r="A54" s="274"/>
      <c r="B54" s="274"/>
      <c r="C54" s="274"/>
      <c r="D54" s="79" t="s">
        <v>544</v>
      </c>
      <c r="E54" s="91">
        <v>0</v>
      </c>
    </row>
    <row r="55" spans="1:11" s="75" customFormat="1" ht="18" customHeight="1" x14ac:dyDescent="0.4">
      <c r="A55" s="274"/>
      <c r="B55" s="274"/>
      <c r="C55" s="274"/>
      <c r="D55" s="81" t="s">
        <v>122</v>
      </c>
      <c r="E55" s="91">
        <f>SUBTOTAL(9,E53:E54)</f>
        <v>0</v>
      </c>
    </row>
    <row r="56" spans="1:11" s="75" customFormat="1" ht="18" customHeight="1" x14ac:dyDescent="0.4">
      <c r="A56" s="274"/>
      <c r="B56" s="274"/>
      <c r="C56" s="277" t="s">
        <v>123</v>
      </c>
      <c r="D56" s="79" t="s">
        <v>121</v>
      </c>
      <c r="E56" s="91">
        <v>579388</v>
      </c>
    </row>
    <row r="57" spans="1:11" s="75" customFormat="1" ht="18" customHeight="1" x14ac:dyDescent="0.4">
      <c r="A57" s="274"/>
      <c r="B57" s="274"/>
      <c r="C57" s="274"/>
      <c r="D57" s="79" t="s">
        <v>544</v>
      </c>
      <c r="E57" s="91">
        <v>1513134</v>
      </c>
    </row>
    <row r="58" spans="1:11" s="75" customFormat="1" ht="18" customHeight="1" x14ac:dyDescent="0.4">
      <c r="A58" s="274"/>
      <c r="B58" s="274"/>
      <c r="C58" s="274"/>
      <c r="D58" s="81" t="s">
        <v>122</v>
      </c>
      <c r="E58" s="91">
        <f>SUBTOTAL(9,E56:E57)</f>
        <v>2092522</v>
      </c>
    </row>
    <row r="59" spans="1:11" s="75" customFormat="1" ht="18" customHeight="1" x14ac:dyDescent="0.4">
      <c r="A59" s="275"/>
      <c r="B59" s="275"/>
      <c r="C59" s="274" t="s">
        <v>72</v>
      </c>
      <c r="D59" s="275"/>
      <c r="E59" s="91">
        <f>SUBTOTAL(9,E53:E58)</f>
        <v>2092522</v>
      </c>
    </row>
    <row r="60" spans="1:11" s="75" customFormat="1" ht="18" customHeight="1" x14ac:dyDescent="0.4">
      <c r="A60" s="275"/>
      <c r="B60" s="290" t="s">
        <v>42</v>
      </c>
      <c r="C60" s="291"/>
      <c r="D60" s="291"/>
      <c r="E60" s="104">
        <f>E52+E59</f>
        <v>4618381</v>
      </c>
    </row>
    <row r="61" spans="1:11" s="75" customFormat="1" ht="18" customHeight="1" x14ac:dyDescent="0.4">
      <c r="A61" s="274" t="s">
        <v>601</v>
      </c>
      <c r="B61" s="274" t="s">
        <v>115</v>
      </c>
      <c r="C61" s="276" t="s">
        <v>593</v>
      </c>
      <c r="D61" s="275"/>
      <c r="E61" s="91">
        <v>-985137</v>
      </c>
    </row>
    <row r="62" spans="1:11" s="75" customFormat="1" ht="18" customHeight="1" x14ac:dyDescent="0.4">
      <c r="A62" s="274"/>
      <c r="B62" s="274"/>
      <c r="C62" s="276"/>
      <c r="D62" s="275"/>
      <c r="E62" s="91"/>
    </row>
    <row r="63" spans="1:11" s="75" customFormat="1" ht="18" customHeight="1" x14ac:dyDescent="0.4">
      <c r="A63" s="274"/>
      <c r="B63" s="274"/>
      <c r="C63" s="274" t="s">
        <v>72</v>
      </c>
      <c r="D63" s="275"/>
      <c r="E63" s="91">
        <f>SUBTOTAL(9,E61:E62)</f>
        <v>-985137</v>
      </c>
    </row>
    <row r="64" spans="1:11" s="75" customFormat="1" ht="18" customHeight="1" x14ac:dyDescent="0.4">
      <c r="A64" s="274"/>
      <c r="B64" s="274" t="s">
        <v>119</v>
      </c>
      <c r="C64" s="277" t="s">
        <v>120</v>
      </c>
      <c r="D64" s="79" t="s">
        <v>121</v>
      </c>
      <c r="E64" s="91">
        <v>0</v>
      </c>
    </row>
    <row r="65" spans="1:5" s="75" customFormat="1" ht="18" customHeight="1" x14ac:dyDescent="0.4">
      <c r="A65" s="274"/>
      <c r="B65" s="274"/>
      <c r="C65" s="274"/>
      <c r="D65" s="79" t="s">
        <v>544</v>
      </c>
      <c r="E65" s="91">
        <v>0</v>
      </c>
    </row>
    <row r="66" spans="1:5" s="75" customFormat="1" ht="18" customHeight="1" x14ac:dyDescent="0.4">
      <c r="A66" s="274"/>
      <c r="B66" s="274"/>
      <c r="C66" s="274"/>
      <c r="D66" s="81" t="s">
        <v>122</v>
      </c>
      <c r="E66" s="91">
        <f>SUBTOTAL(9,E64:E65)</f>
        <v>0</v>
      </c>
    </row>
    <row r="67" spans="1:5" s="75" customFormat="1" ht="18" customHeight="1" x14ac:dyDescent="0.4">
      <c r="A67" s="274"/>
      <c r="B67" s="274"/>
      <c r="C67" s="277" t="s">
        <v>123</v>
      </c>
      <c r="D67" s="79" t="s">
        <v>121</v>
      </c>
      <c r="E67" s="91">
        <v>0</v>
      </c>
    </row>
    <row r="68" spans="1:5" s="75" customFormat="1" ht="18" customHeight="1" x14ac:dyDescent="0.4">
      <c r="A68" s="274"/>
      <c r="B68" s="274"/>
      <c r="C68" s="274"/>
      <c r="D68" s="79" t="s">
        <v>544</v>
      </c>
      <c r="E68" s="91">
        <v>-4080</v>
      </c>
    </row>
    <row r="69" spans="1:5" s="75" customFormat="1" ht="18" customHeight="1" x14ac:dyDescent="0.4">
      <c r="A69" s="274"/>
      <c r="B69" s="274"/>
      <c r="C69" s="274"/>
      <c r="D69" s="81" t="s">
        <v>122</v>
      </c>
      <c r="E69" s="91">
        <f>SUBTOTAL(9,E67:E68)</f>
        <v>-4080</v>
      </c>
    </row>
    <row r="70" spans="1:5" s="75" customFormat="1" ht="18" customHeight="1" x14ac:dyDescent="0.4">
      <c r="A70" s="275"/>
      <c r="B70" s="275"/>
      <c r="C70" s="274" t="s">
        <v>72</v>
      </c>
      <c r="D70" s="275"/>
      <c r="E70" s="91">
        <f>SUBTOTAL(9,E64:E69)</f>
        <v>-4080</v>
      </c>
    </row>
    <row r="71" spans="1:5" s="75" customFormat="1" ht="18" customHeight="1" x14ac:dyDescent="0.4">
      <c r="A71" s="275"/>
      <c r="B71" s="290" t="s">
        <v>42</v>
      </c>
      <c r="C71" s="291"/>
      <c r="D71" s="291"/>
      <c r="E71" s="104">
        <f>E63+E70</f>
        <v>-989217</v>
      </c>
    </row>
    <row r="72" spans="1:5" s="75" customFormat="1" ht="18" customHeight="1" x14ac:dyDescent="0.4">
      <c r="A72" s="294" t="s">
        <v>778</v>
      </c>
      <c r="B72" s="274" t="s">
        <v>115</v>
      </c>
      <c r="C72" s="276" t="s">
        <v>742</v>
      </c>
      <c r="D72" s="275"/>
      <c r="E72" s="91">
        <v>10052</v>
      </c>
    </row>
    <row r="73" spans="1:5" s="75" customFormat="1" ht="18" customHeight="1" x14ac:dyDescent="0.4">
      <c r="A73" s="295"/>
      <c r="B73" s="274"/>
      <c r="C73" s="276" t="s">
        <v>766</v>
      </c>
      <c r="D73" s="275"/>
      <c r="E73" s="91">
        <v>81339</v>
      </c>
    </row>
    <row r="74" spans="1:5" s="75" customFormat="1" ht="18" customHeight="1" x14ac:dyDescent="0.4">
      <c r="A74" s="295"/>
      <c r="B74" s="274"/>
      <c r="C74" s="276" t="s">
        <v>767</v>
      </c>
      <c r="D74" s="275"/>
      <c r="E74" s="91">
        <v>252832</v>
      </c>
    </row>
    <row r="75" spans="1:5" s="75" customFormat="1" ht="18" customHeight="1" x14ac:dyDescent="0.4">
      <c r="A75" s="295"/>
      <c r="B75" s="274"/>
      <c r="C75" s="276" t="s">
        <v>768</v>
      </c>
      <c r="D75" s="275"/>
      <c r="E75" s="91">
        <v>17639</v>
      </c>
    </row>
    <row r="76" spans="1:5" s="75" customFormat="1" ht="18" customHeight="1" x14ac:dyDescent="0.4">
      <c r="A76" s="295"/>
      <c r="B76" s="274"/>
      <c r="C76" s="276" t="s">
        <v>769</v>
      </c>
      <c r="D76" s="275"/>
      <c r="E76" s="91">
        <v>1231086</v>
      </c>
    </row>
    <row r="77" spans="1:5" s="75" customFormat="1" ht="18" customHeight="1" x14ac:dyDescent="0.4">
      <c r="A77" s="295"/>
      <c r="B77" s="274"/>
      <c r="C77" s="276" t="s">
        <v>771</v>
      </c>
      <c r="D77" s="275"/>
      <c r="E77" s="91">
        <v>22712</v>
      </c>
    </row>
    <row r="78" spans="1:5" s="75" customFormat="1" ht="18" customHeight="1" x14ac:dyDescent="0.4">
      <c r="A78" s="295"/>
      <c r="B78" s="274"/>
      <c r="C78" s="276" t="s">
        <v>770</v>
      </c>
      <c r="D78" s="275"/>
      <c r="E78" s="91">
        <v>715</v>
      </c>
    </row>
    <row r="79" spans="1:5" s="75" customFormat="1" ht="18" customHeight="1" x14ac:dyDescent="0.4">
      <c r="A79" s="295"/>
      <c r="B79" s="274"/>
      <c r="C79" s="276" t="s">
        <v>772</v>
      </c>
      <c r="D79" s="275"/>
      <c r="E79" s="91">
        <v>104704</v>
      </c>
    </row>
    <row r="80" spans="1:5" s="75" customFormat="1" ht="18" customHeight="1" x14ac:dyDescent="0.4">
      <c r="A80" s="295"/>
      <c r="B80" s="274"/>
      <c r="C80" s="290" t="s">
        <v>773</v>
      </c>
      <c r="D80" s="290"/>
      <c r="E80" s="104">
        <f>SUBTOTAL(9,E72:E79)</f>
        <v>1721079</v>
      </c>
    </row>
    <row r="81" spans="1:5" s="75" customFormat="1" ht="18" customHeight="1" x14ac:dyDescent="0.4">
      <c r="A81" s="295"/>
      <c r="B81" s="274" t="s">
        <v>119</v>
      </c>
      <c r="C81" s="277" t="s">
        <v>120</v>
      </c>
      <c r="D81" s="79" t="s">
        <v>853</v>
      </c>
      <c r="E81" s="91">
        <v>53</v>
      </c>
    </row>
    <row r="82" spans="1:5" s="75" customFormat="1" ht="18" customHeight="1" x14ac:dyDescent="0.4">
      <c r="A82" s="295"/>
      <c r="B82" s="274"/>
      <c r="C82" s="274"/>
      <c r="D82" s="79" t="s">
        <v>544</v>
      </c>
      <c r="E82" s="91">
        <v>0</v>
      </c>
    </row>
    <row r="83" spans="1:5" s="75" customFormat="1" ht="18" customHeight="1" x14ac:dyDescent="0.4">
      <c r="A83" s="295"/>
      <c r="B83" s="274"/>
      <c r="C83" s="274"/>
      <c r="D83" s="81" t="s">
        <v>122</v>
      </c>
      <c r="E83" s="91">
        <f>SUBTOTAL(9,E81:E82)</f>
        <v>53</v>
      </c>
    </row>
    <row r="84" spans="1:5" s="75" customFormat="1" ht="18" customHeight="1" x14ac:dyDescent="0.4">
      <c r="A84" s="295"/>
      <c r="B84" s="274"/>
      <c r="C84" s="297" t="s">
        <v>914</v>
      </c>
      <c r="D84" s="79" t="s">
        <v>915</v>
      </c>
      <c r="E84" s="91">
        <v>36</v>
      </c>
    </row>
    <row r="85" spans="1:5" s="75" customFormat="1" ht="18" customHeight="1" x14ac:dyDescent="0.4">
      <c r="A85" s="295"/>
      <c r="B85" s="274"/>
      <c r="C85" s="297"/>
      <c r="D85" s="79" t="s">
        <v>775</v>
      </c>
      <c r="E85" s="91">
        <v>762367</v>
      </c>
    </row>
    <row r="86" spans="1:5" s="75" customFormat="1" ht="18" customHeight="1" x14ac:dyDescent="0.4">
      <c r="A86" s="295"/>
      <c r="B86" s="274"/>
      <c r="C86" s="297"/>
      <c r="D86" s="79" t="s">
        <v>776</v>
      </c>
      <c r="E86" s="91">
        <v>188493</v>
      </c>
    </row>
    <row r="87" spans="1:5" s="75" customFormat="1" ht="18" customHeight="1" x14ac:dyDescent="0.4">
      <c r="A87" s="295"/>
      <c r="B87" s="274"/>
      <c r="C87" s="297"/>
      <c r="D87" s="79" t="s">
        <v>777</v>
      </c>
      <c r="E87" s="91">
        <v>16724</v>
      </c>
    </row>
    <row r="88" spans="1:5" s="75" customFormat="1" ht="18" customHeight="1" x14ac:dyDescent="0.4">
      <c r="A88" s="295"/>
      <c r="B88" s="274"/>
      <c r="C88" s="298"/>
      <c r="D88" s="81" t="s">
        <v>122</v>
      </c>
      <c r="E88" s="91">
        <f>SUBTOTAL(9,E84:E87)</f>
        <v>967620</v>
      </c>
    </row>
    <row r="89" spans="1:5" s="75" customFormat="1" ht="18" customHeight="1" x14ac:dyDescent="0.4">
      <c r="A89" s="295"/>
      <c r="B89" s="274"/>
      <c r="C89" s="276" t="s">
        <v>774</v>
      </c>
      <c r="D89" s="276"/>
      <c r="E89" s="91">
        <v>4462</v>
      </c>
    </row>
    <row r="90" spans="1:5" s="75" customFormat="1" ht="18" customHeight="1" x14ac:dyDescent="0.4">
      <c r="A90" s="295"/>
      <c r="B90" s="275"/>
      <c r="C90" s="274" t="s">
        <v>72</v>
      </c>
      <c r="D90" s="275"/>
      <c r="E90" s="91">
        <f>SUM(E83,E88,E89)</f>
        <v>972135</v>
      </c>
    </row>
    <row r="91" spans="1:5" s="75" customFormat="1" ht="18" customHeight="1" x14ac:dyDescent="0.4">
      <c r="A91" s="296"/>
      <c r="B91" s="290" t="s">
        <v>42</v>
      </c>
      <c r="C91" s="291"/>
      <c r="D91" s="291"/>
      <c r="E91" s="104">
        <f>SUM(E80,E90)</f>
        <v>2693214</v>
      </c>
    </row>
    <row r="92" spans="1:5" s="75" customFormat="1" ht="18" customHeight="1" x14ac:dyDescent="0.4">
      <c r="A92" s="274" t="s">
        <v>779</v>
      </c>
      <c r="B92" s="274" t="s">
        <v>115</v>
      </c>
      <c r="C92" s="276" t="s">
        <v>780</v>
      </c>
      <c r="D92" s="275"/>
      <c r="E92" s="91">
        <v>-818457</v>
      </c>
    </row>
    <row r="93" spans="1:5" s="75" customFormat="1" ht="18" customHeight="1" x14ac:dyDescent="0.4">
      <c r="A93" s="274"/>
      <c r="B93" s="274"/>
      <c r="C93" s="276"/>
      <c r="D93" s="275"/>
      <c r="E93" s="91"/>
    </row>
    <row r="94" spans="1:5" s="75" customFormat="1" ht="18" customHeight="1" x14ac:dyDescent="0.4">
      <c r="A94" s="274"/>
      <c r="B94" s="274"/>
      <c r="C94" s="274" t="s">
        <v>72</v>
      </c>
      <c r="D94" s="275"/>
      <c r="E94" s="91">
        <f>SUBTOTAL(9,E92:E93)</f>
        <v>-818457</v>
      </c>
    </row>
    <row r="95" spans="1:5" s="75" customFormat="1" ht="18" customHeight="1" x14ac:dyDescent="0.4">
      <c r="A95" s="274"/>
      <c r="B95" s="274" t="s">
        <v>119</v>
      </c>
      <c r="C95" s="277" t="s">
        <v>120</v>
      </c>
      <c r="D95" s="79" t="s">
        <v>121</v>
      </c>
      <c r="E95" s="91"/>
    </row>
    <row r="96" spans="1:5" s="75" customFormat="1" ht="18" customHeight="1" x14ac:dyDescent="0.4">
      <c r="A96" s="274"/>
      <c r="B96" s="274"/>
      <c r="C96" s="274"/>
      <c r="D96" s="79" t="s">
        <v>544</v>
      </c>
      <c r="E96" s="91"/>
    </row>
    <row r="97" spans="1:5" s="75" customFormat="1" ht="18" customHeight="1" x14ac:dyDescent="0.4">
      <c r="A97" s="274"/>
      <c r="B97" s="274"/>
      <c r="C97" s="274"/>
      <c r="D97" s="81" t="s">
        <v>122</v>
      </c>
      <c r="E97" s="91">
        <f>SUBTOTAL(9,E95:E96)</f>
        <v>0</v>
      </c>
    </row>
    <row r="98" spans="1:5" s="75" customFormat="1" ht="18" customHeight="1" x14ac:dyDescent="0.4">
      <c r="A98" s="274"/>
      <c r="B98" s="274"/>
      <c r="C98" s="277" t="s">
        <v>914</v>
      </c>
      <c r="D98" s="79" t="s">
        <v>121</v>
      </c>
      <c r="E98" s="91">
        <v>0</v>
      </c>
    </row>
    <row r="99" spans="1:5" s="75" customFormat="1" ht="18" customHeight="1" x14ac:dyDescent="0.4">
      <c r="A99" s="274"/>
      <c r="B99" s="274"/>
      <c r="C99" s="274"/>
      <c r="D99" s="79" t="s">
        <v>544</v>
      </c>
      <c r="E99" s="91"/>
    </row>
    <row r="100" spans="1:5" s="75" customFormat="1" ht="18" customHeight="1" x14ac:dyDescent="0.4">
      <c r="A100" s="274"/>
      <c r="B100" s="274"/>
      <c r="C100" s="274"/>
      <c r="D100" s="81" t="s">
        <v>122</v>
      </c>
      <c r="E100" s="91">
        <f>SUBTOTAL(9,E98:E99)</f>
        <v>0</v>
      </c>
    </row>
    <row r="101" spans="1:5" s="75" customFormat="1" ht="18" customHeight="1" x14ac:dyDescent="0.4">
      <c r="A101" s="275"/>
      <c r="B101" s="275"/>
      <c r="C101" s="274" t="s">
        <v>72</v>
      </c>
      <c r="D101" s="275"/>
      <c r="E101" s="91">
        <f>SUBTOTAL(9,E95:E100)</f>
        <v>0</v>
      </c>
    </row>
    <row r="102" spans="1:5" s="75" customFormat="1" ht="18" customHeight="1" x14ac:dyDescent="0.4">
      <c r="A102" s="275"/>
      <c r="B102" s="290" t="s">
        <v>42</v>
      </c>
      <c r="C102" s="291"/>
      <c r="D102" s="291"/>
      <c r="E102" s="104">
        <f>E94+E101</f>
        <v>-818457</v>
      </c>
    </row>
    <row r="103" spans="1:5" s="75" customFormat="1" ht="18" customHeight="1" x14ac:dyDescent="0.4">
      <c r="A103" s="294" t="s">
        <v>781</v>
      </c>
      <c r="B103" s="81" t="s">
        <v>125</v>
      </c>
      <c r="C103" s="274" t="s">
        <v>72</v>
      </c>
      <c r="D103" s="275"/>
      <c r="E103" s="91">
        <f>SUM(E20,E52,E63,E80,E94)+1</f>
        <v>7223878</v>
      </c>
    </row>
    <row r="104" spans="1:5" s="75" customFormat="1" ht="18" customHeight="1" x14ac:dyDescent="0.4">
      <c r="A104" s="295"/>
      <c r="B104" s="274" t="s">
        <v>119</v>
      </c>
      <c r="C104" s="277" t="s">
        <v>120</v>
      </c>
      <c r="D104" s="79" t="s">
        <v>121</v>
      </c>
      <c r="E104" s="155"/>
    </row>
    <row r="105" spans="1:5" s="75" customFormat="1" ht="18" customHeight="1" x14ac:dyDescent="0.4">
      <c r="A105" s="295"/>
      <c r="B105" s="274"/>
      <c r="C105" s="274"/>
      <c r="D105" s="79" t="s">
        <v>544</v>
      </c>
      <c r="E105" s="155"/>
    </row>
    <row r="106" spans="1:5" s="75" customFormat="1" ht="18" customHeight="1" x14ac:dyDescent="0.4">
      <c r="A106" s="295"/>
      <c r="B106" s="274"/>
      <c r="C106" s="274"/>
      <c r="D106" s="81" t="s">
        <v>122</v>
      </c>
      <c r="E106" s="155"/>
    </row>
    <row r="107" spans="1:5" s="75" customFormat="1" ht="18" customHeight="1" x14ac:dyDescent="0.4">
      <c r="A107" s="295"/>
      <c r="B107" s="274"/>
      <c r="C107" s="277" t="s">
        <v>123</v>
      </c>
      <c r="D107" s="79" t="s">
        <v>121</v>
      </c>
      <c r="E107" s="155"/>
    </row>
    <row r="108" spans="1:5" s="75" customFormat="1" ht="18" customHeight="1" x14ac:dyDescent="0.4">
      <c r="A108" s="295"/>
      <c r="B108" s="274"/>
      <c r="C108" s="274"/>
      <c r="D108" s="79" t="s">
        <v>544</v>
      </c>
      <c r="E108" s="155"/>
    </row>
    <row r="109" spans="1:5" s="75" customFormat="1" ht="18" customHeight="1" x14ac:dyDescent="0.4">
      <c r="A109" s="295"/>
      <c r="B109" s="274"/>
      <c r="C109" s="274"/>
      <c r="D109" s="81" t="s">
        <v>122</v>
      </c>
      <c r="E109" s="155"/>
    </row>
    <row r="110" spans="1:5" s="75" customFormat="1" ht="18" customHeight="1" x14ac:dyDescent="0.4">
      <c r="A110" s="295"/>
      <c r="B110" s="275"/>
      <c r="C110" s="274" t="s">
        <v>72</v>
      </c>
      <c r="D110" s="275"/>
      <c r="E110" s="91">
        <f>SUM(E27,E59,E70,E90,E101)</f>
        <v>4768170</v>
      </c>
    </row>
    <row r="111" spans="1:5" s="75" customFormat="1" ht="18" customHeight="1" x14ac:dyDescent="0.4">
      <c r="A111" s="296"/>
      <c r="B111" s="290" t="s">
        <v>42</v>
      </c>
      <c r="C111" s="291"/>
      <c r="D111" s="291"/>
      <c r="E111" s="104">
        <f>E103+E110</f>
        <v>11992048</v>
      </c>
    </row>
  </sheetData>
  <mergeCells count="98">
    <mergeCell ref="B111:D111"/>
    <mergeCell ref="B60:D60"/>
    <mergeCell ref="A61:A71"/>
    <mergeCell ref="B61:B63"/>
    <mergeCell ref="C61:D61"/>
    <mergeCell ref="C62:D62"/>
    <mergeCell ref="C63:D63"/>
    <mergeCell ref="B64:B70"/>
    <mergeCell ref="C64:C66"/>
    <mergeCell ref="C94:D94"/>
    <mergeCell ref="C89:D89"/>
    <mergeCell ref="B72:B80"/>
    <mergeCell ref="C72:D72"/>
    <mergeCell ref="C73:D73"/>
    <mergeCell ref="C74:D74"/>
    <mergeCell ref="C75:D75"/>
    <mergeCell ref="C18:D18"/>
    <mergeCell ref="C103:D103"/>
    <mergeCell ref="B104:B110"/>
    <mergeCell ref="C104:C106"/>
    <mergeCell ref="C107:C109"/>
    <mergeCell ref="C110:D110"/>
    <mergeCell ref="C67:C69"/>
    <mergeCell ref="C70:D70"/>
    <mergeCell ref="B71:D71"/>
    <mergeCell ref="C52:D52"/>
    <mergeCell ref="B53:B59"/>
    <mergeCell ref="C53:C55"/>
    <mergeCell ref="C56:C58"/>
    <mergeCell ref="C59:D59"/>
    <mergeCell ref="C47:D47"/>
    <mergeCell ref="C48:D48"/>
    <mergeCell ref="C49:D49"/>
    <mergeCell ref="C50:D50"/>
    <mergeCell ref="C51:D51"/>
    <mergeCell ref="C42:D42"/>
    <mergeCell ref="C43:D43"/>
    <mergeCell ref="C44:D44"/>
    <mergeCell ref="C45:D45"/>
    <mergeCell ref="C46:D46"/>
    <mergeCell ref="B28:D28"/>
    <mergeCell ref="A29:A60"/>
    <mergeCell ref="B29:B52"/>
    <mergeCell ref="C29:D29"/>
    <mergeCell ref="C30:D30"/>
    <mergeCell ref="C31:D31"/>
    <mergeCell ref="C32:D32"/>
    <mergeCell ref="C33:D33"/>
    <mergeCell ref="C34:D34"/>
    <mergeCell ref="C35:D35"/>
    <mergeCell ref="C36:D36"/>
    <mergeCell ref="C37:D37"/>
    <mergeCell ref="C38:D38"/>
    <mergeCell ref="C39:D39"/>
    <mergeCell ref="C40:D40"/>
    <mergeCell ref="C41:D41"/>
    <mergeCell ref="C20:D20"/>
    <mergeCell ref="B21:B27"/>
    <mergeCell ref="C21:C23"/>
    <mergeCell ref="C24:C26"/>
    <mergeCell ref="C27:D27"/>
    <mergeCell ref="C5:D5"/>
    <mergeCell ref="A6:A28"/>
    <mergeCell ref="B6:B20"/>
    <mergeCell ref="C6:D6"/>
    <mergeCell ref="C7:D7"/>
    <mergeCell ref="C8:D8"/>
    <mergeCell ref="C9:D9"/>
    <mergeCell ref="C10:D10"/>
    <mergeCell ref="C11:D11"/>
    <mergeCell ref="C12:D12"/>
    <mergeCell ref="C13:D13"/>
    <mergeCell ref="C14:D14"/>
    <mergeCell ref="C15:D15"/>
    <mergeCell ref="C16:D16"/>
    <mergeCell ref="C17:D17"/>
    <mergeCell ref="C19:D19"/>
    <mergeCell ref="C76:D76"/>
    <mergeCell ref="C77:D77"/>
    <mergeCell ref="C78:D78"/>
    <mergeCell ref="C79:D79"/>
    <mergeCell ref="C80:D80"/>
    <mergeCell ref="A103:A111"/>
    <mergeCell ref="B91:D91"/>
    <mergeCell ref="C84:C88"/>
    <mergeCell ref="A72:A91"/>
    <mergeCell ref="A92:A102"/>
    <mergeCell ref="B92:B94"/>
    <mergeCell ref="B95:B101"/>
    <mergeCell ref="C95:C97"/>
    <mergeCell ref="C98:C100"/>
    <mergeCell ref="C101:D101"/>
    <mergeCell ref="B102:D102"/>
    <mergeCell ref="B81:B90"/>
    <mergeCell ref="C81:C83"/>
    <mergeCell ref="C90:D90"/>
    <mergeCell ref="C92:D92"/>
    <mergeCell ref="C93:D93"/>
  </mergeCells>
  <phoneticPr fontId="2"/>
  <printOptions horizontalCentered="1"/>
  <pageMargins left="0.39370078740157483" right="0.39370078740157483" top="0.78740157480314965" bottom="0.39370078740157483" header="0.19685039370078741" footer="0.19685039370078741"/>
  <pageSetup paperSize="9" fitToHeight="0" orientation="landscape" r:id="rId1"/>
  <headerFooter>
    <oddHeader xml:space="preserve">&amp;R&amp;9
</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357DE-CDBA-4557-82C8-8146607437B9}">
  <dimension ref="A1:B23"/>
  <sheetViews>
    <sheetView workbookViewId="0"/>
  </sheetViews>
  <sheetFormatPr defaultColWidth="8.86328125" defaultRowHeight="11" x14ac:dyDescent="0.4"/>
  <cols>
    <col min="1" max="1" width="52.86328125" style="13" customWidth="1"/>
    <col min="2" max="2" width="40.86328125" style="13" customWidth="1"/>
    <col min="3" max="16384" width="8.86328125" style="13"/>
  </cols>
  <sheetData>
    <row r="1" spans="1:2" ht="21.25" x14ac:dyDescent="0.65">
      <c r="A1" s="12" t="s">
        <v>793</v>
      </c>
    </row>
    <row r="2" spans="1:2" ht="13.25" x14ac:dyDescent="0.45">
      <c r="A2" s="14"/>
    </row>
    <row r="3" spans="1:2" ht="13.25" x14ac:dyDescent="0.45">
      <c r="A3" s="14"/>
    </row>
    <row r="4" spans="1:2" ht="13.25" x14ac:dyDescent="0.45">
      <c r="B4" s="16" t="s">
        <v>682</v>
      </c>
    </row>
    <row r="5" spans="1:2" ht="22.5" customHeight="1" x14ac:dyDescent="0.4">
      <c r="A5" s="17" t="s">
        <v>57</v>
      </c>
      <c r="B5" s="17" t="s">
        <v>73</v>
      </c>
    </row>
    <row r="6" spans="1:2" ht="18" customHeight="1" x14ac:dyDescent="0.4">
      <c r="A6" s="24" t="s">
        <v>74</v>
      </c>
      <c r="B6" s="107">
        <v>555687</v>
      </c>
    </row>
    <row r="7" spans="1:2" ht="18" customHeight="1" x14ac:dyDescent="0.4">
      <c r="A7" s="24" t="s">
        <v>314</v>
      </c>
      <c r="B7" s="107">
        <v>164525</v>
      </c>
    </row>
    <row r="8" spans="1:2" ht="18" customHeight="1" x14ac:dyDescent="0.4">
      <c r="A8" s="24" t="s">
        <v>466</v>
      </c>
      <c r="B8" s="107">
        <v>4608</v>
      </c>
    </row>
    <row r="9" spans="1:2" ht="18" customHeight="1" x14ac:dyDescent="0.4">
      <c r="A9" s="24" t="s">
        <v>315</v>
      </c>
      <c r="B9" s="107">
        <v>124142</v>
      </c>
    </row>
    <row r="10" spans="1:2" ht="18" customHeight="1" x14ac:dyDescent="0.4">
      <c r="A10" s="24" t="s">
        <v>467</v>
      </c>
      <c r="B10" s="107">
        <v>226382</v>
      </c>
    </row>
    <row r="11" spans="1:2" ht="18" customHeight="1" x14ac:dyDescent="0.4">
      <c r="A11" s="24" t="s">
        <v>468</v>
      </c>
      <c r="B11" s="107">
        <f>314590+12518</f>
        <v>327108</v>
      </c>
    </row>
    <row r="12" spans="1:2" ht="18" customHeight="1" x14ac:dyDescent="0.4">
      <c r="A12" s="24" t="s">
        <v>469</v>
      </c>
      <c r="B12" s="107">
        <v>624921</v>
      </c>
    </row>
    <row r="13" spans="1:2" ht="18" customHeight="1" x14ac:dyDescent="0.4">
      <c r="A13" s="24" t="s">
        <v>470</v>
      </c>
      <c r="B13" s="107">
        <v>154333</v>
      </c>
    </row>
    <row r="14" spans="1:2" ht="18" customHeight="1" x14ac:dyDescent="0.4">
      <c r="A14" s="24" t="s">
        <v>782</v>
      </c>
      <c r="B14" s="107">
        <v>512</v>
      </c>
    </row>
    <row r="15" spans="1:2" ht="18" customHeight="1" x14ac:dyDescent="0.4">
      <c r="A15" s="24" t="s">
        <v>783</v>
      </c>
      <c r="B15" s="107">
        <v>71</v>
      </c>
    </row>
    <row r="16" spans="1:2" ht="18" customHeight="1" x14ac:dyDescent="0.4">
      <c r="A16" s="24" t="s">
        <v>785</v>
      </c>
      <c r="B16" s="107">
        <v>4391</v>
      </c>
    </row>
    <row r="17" spans="1:2" ht="18" customHeight="1" x14ac:dyDescent="0.4">
      <c r="A17" s="24" t="s">
        <v>786</v>
      </c>
      <c r="B17" s="107">
        <v>8656</v>
      </c>
    </row>
    <row r="18" spans="1:2" ht="18" customHeight="1" x14ac:dyDescent="0.4">
      <c r="A18" s="24" t="s">
        <v>784</v>
      </c>
      <c r="B18" s="107">
        <v>942</v>
      </c>
    </row>
    <row r="19" spans="1:2" ht="18" customHeight="1" x14ac:dyDescent="0.4">
      <c r="A19" s="24" t="s">
        <v>787</v>
      </c>
      <c r="B19" s="107">
        <v>31700</v>
      </c>
    </row>
    <row r="20" spans="1:2" ht="18" customHeight="1" x14ac:dyDescent="0.4">
      <c r="A20" s="24" t="s">
        <v>789</v>
      </c>
      <c r="B20" s="107">
        <v>5125</v>
      </c>
    </row>
    <row r="21" spans="1:2" ht="18" customHeight="1" x14ac:dyDescent="0.4">
      <c r="A21" s="24" t="s">
        <v>788</v>
      </c>
      <c r="B21" s="107">
        <v>349117</v>
      </c>
    </row>
    <row r="22" spans="1:2" ht="18" customHeight="1" x14ac:dyDescent="0.4">
      <c r="A22" s="24" t="s">
        <v>790</v>
      </c>
      <c r="B22" s="107">
        <v>15882</v>
      </c>
    </row>
    <row r="23" spans="1:2" ht="18" customHeight="1" x14ac:dyDescent="0.4">
      <c r="A23" s="22" t="s">
        <v>42</v>
      </c>
      <c r="B23" s="107">
        <f>SUM(B6:B22)</f>
        <v>2598102</v>
      </c>
    </row>
  </sheetData>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51"/>
  <sheetViews>
    <sheetView topLeftCell="A143" workbookViewId="0">
      <selection activeCell="H162" sqref="H162"/>
    </sheetView>
  </sheetViews>
  <sheetFormatPr defaultColWidth="8.86328125" defaultRowHeight="10" x14ac:dyDescent="0.4"/>
  <cols>
    <col min="1" max="1" width="6" style="123" customWidth="1"/>
    <col min="2" max="2" width="17.2265625" style="123" customWidth="1"/>
    <col min="3" max="3" width="9.6328125" style="123" bestFit="1" customWidth="1"/>
    <col min="4" max="4" width="5.36328125" style="123" customWidth="1"/>
    <col min="5" max="5" width="9.6328125" style="123" customWidth="1"/>
    <col min="6" max="6" width="5.5" style="123" customWidth="1"/>
    <col min="7" max="7" width="8.36328125" style="123" customWidth="1"/>
    <col min="8" max="8" width="4.5" style="123" bestFit="1" customWidth="1"/>
    <col min="9" max="9" width="10.2265625" style="123" bestFit="1" customWidth="1"/>
    <col min="10" max="10" width="4.5" style="123" bestFit="1" customWidth="1"/>
    <col min="11" max="16384" width="8.86328125" style="123"/>
  </cols>
  <sheetData>
    <row r="1" spans="1:7" x14ac:dyDescent="0.4">
      <c r="A1" s="230" t="s">
        <v>295</v>
      </c>
      <c r="B1" s="231"/>
      <c r="C1" s="231"/>
      <c r="D1" s="231"/>
      <c r="E1" s="231"/>
      <c r="F1" s="231"/>
      <c r="G1" s="231"/>
    </row>
    <row r="2" spans="1:7" ht="14.25" customHeight="1" x14ac:dyDescent="0.4"/>
    <row r="3" spans="1:7" ht="14.25" customHeight="1" x14ac:dyDescent="0.4">
      <c r="A3" s="38" t="s">
        <v>378</v>
      </c>
    </row>
    <row r="4" spans="1:7" ht="14.25" customHeight="1" x14ac:dyDescent="0.4">
      <c r="A4" s="38"/>
    </row>
    <row r="5" spans="1:7" ht="14.25" customHeight="1" x14ac:dyDescent="0.4">
      <c r="A5" s="38" t="s">
        <v>379</v>
      </c>
    </row>
    <row r="6" spans="1:7" ht="14.25" customHeight="1" x14ac:dyDescent="0.4">
      <c r="A6" s="38" t="s">
        <v>412</v>
      </c>
    </row>
    <row r="7" spans="1:7" ht="14.25" customHeight="1" x14ac:dyDescent="0.4">
      <c r="A7" s="38" t="s">
        <v>413</v>
      </c>
    </row>
    <row r="8" spans="1:7" ht="14.25" customHeight="1" x14ac:dyDescent="0.4">
      <c r="A8" s="38"/>
    </row>
    <row r="9" spans="1:7" ht="14.25" customHeight="1" x14ac:dyDescent="0.4">
      <c r="A9" s="38" t="s">
        <v>380</v>
      </c>
    </row>
    <row r="10" spans="1:7" ht="14.25" customHeight="1" x14ac:dyDescent="0.4">
      <c r="A10" s="38" t="s">
        <v>381</v>
      </c>
    </row>
    <row r="11" spans="1:7" ht="14.25" customHeight="1" x14ac:dyDescent="0.4">
      <c r="A11" s="38" t="s">
        <v>382</v>
      </c>
    </row>
    <row r="12" spans="1:7" ht="14.25" customHeight="1" x14ac:dyDescent="0.4">
      <c r="A12" s="38"/>
    </row>
    <row r="13" spans="1:7" ht="14.25" customHeight="1" x14ac:dyDescent="0.4">
      <c r="A13" s="38" t="s">
        <v>383</v>
      </c>
    </row>
    <row r="14" spans="1:7" ht="14.25" customHeight="1" x14ac:dyDescent="0.4">
      <c r="A14" s="38" t="s">
        <v>384</v>
      </c>
    </row>
    <row r="15" spans="1:7" ht="14.25" customHeight="1" x14ac:dyDescent="0.4">
      <c r="A15" s="38" t="s">
        <v>414</v>
      </c>
    </row>
    <row r="16" spans="1:7" ht="14.25" customHeight="1" x14ac:dyDescent="0.4">
      <c r="A16" s="38" t="s">
        <v>385</v>
      </c>
    </row>
    <row r="17" spans="1:1" ht="14.25" customHeight="1" x14ac:dyDescent="0.4">
      <c r="A17" s="38" t="s">
        <v>414</v>
      </c>
    </row>
    <row r="18" spans="1:1" ht="14.25" customHeight="1" x14ac:dyDescent="0.4">
      <c r="A18" s="38"/>
    </row>
    <row r="19" spans="1:1" ht="14.25" customHeight="1" x14ac:dyDescent="0.4">
      <c r="A19" s="38" t="s">
        <v>386</v>
      </c>
    </row>
    <row r="20" spans="1:1" ht="14.25" customHeight="1" x14ac:dyDescent="0.4">
      <c r="A20" s="38" t="s">
        <v>387</v>
      </c>
    </row>
    <row r="21" spans="1:1" ht="14.25" customHeight="1" x14ac:dyDescent="0.4">
      <c r="A21" s="38" t="s">
        <v>415</v>
      </c>
    </row>
    <row r="22" spans="1:1" ht="14.25" customHeight="1" x14ac:dyDescent="0.4">
      <c r="A22" s="38" t="s">
        <v>472</v>
      </c>
    </row>
    <row r="23" spans="1:1" ht="14.25" customHeight="1" x14ac:dyDescent="0.4">
      <c r="A23" s="38" t="s">
        <v>604</v>
      </c>
    </row>
    <row r="24" spans="1:1" ht="14.25" customHeight="1" x14ac:dyDescent="0.4">
      <c r="A24" s="38" t="s">
        <v>605</v>
      </c>
    </row>
    <row r="25" spans="1:1" ht="14.25" customHeight="1" x14ac:dyDescent="0.4">
      <c r="A25" s="38" t="s">
        <v>473</v>
      </c>
    </row>
    <row r="26" spans="1:1" ht="14.25" customHeight="1" x14ac:dyDescent="0.4">
      <c r="A26" s="38" t="s">
        <v>704</v>
      </c>
    </row>
    <row r="27" spans="1:1" ht="14.25" customHeight="1" x14ac:dyDescent="0.4">
      <c r="A27" s="38" t="s">
        <v>705</v>
      </c>
    </row>
    <row r="28" spans="1:1" ht="14.25" customHeight="1" x14ac:dyDescent="0.4">
      <c r="A28" s="38" t="s">
        <v>703</v>
      </c>
    </row>
    <row r="29" spans="1:1" ht="14.25" customHeight="1" x14ac:dyDescent="0.4">
      <c r="A29" s="38" t="s">
        <v>416</v>
      </c>
    </row>
    <row r="30" spans="1:1" ht="14.25" customHeight="1" x14ac:dyDescent="0.4">
      <c r="A30" s="38" t="s">
        <v>294</v>
      </c>
    </row>
    <row r="31" spans="1:1" ht="14.25" customHeight="1" x14ac:dyDescent="0.4">
      <c r="A31" s="38" t="s">
        <v>389</v>
      </c>
    </row>
    <row r="32" spans="1:1" ht="14.25" customHeight="1" x14ac:dyDescent="0.4">
      <c r="A32" s="38" t="s">
        <v>445</v>
      </c>
    </row>
    <row r="33" spans="1:1" ht="14.25" customHeight="1" x14ac:dyDescent="0.4">
      <c r="A33" s="38" t="s">
        <v>446</v>
      </c>
    </row>
    <row r="34" spans="1:1" ht="14.25" customHeight="1" x14ac:dyDescent="0.4">
      <c r="A34" s="38"/>
    </row>
    <row r="35" spans="1:1" ht="14.25" customHeight="1" x14ac:dyDescent="0.4">
      <c r="A35" s="38" t="s">
        <v>390</v>
      </c>
    </row>
    <row r="36" spans="1:1" ht="14.25" customHeight="1" x14ac:dyDescent="0.4">
      <c r="A36" s="38" t="s">
        <v>417</v>
      </c>
    </row>
    <row r="37" spans="1:1" ht="14.25" customHeight="1" x14ac:dyDescent="0.4">
      <c r="A37" s="38" t="s">
        <v>418</v>
      </c>
    </row>
    <row r="38" spans="1:1" ht="14.25" customHeight="1" x14ac:dyDescent="0.4">
      <c r="A38" s="38"/>
    </row>
    <row r="39" spans="1:1" ht="14.25" customHeight="1" x14ac:dyDescent="0.4">
      <c r="A39" s="38" t="s">
        <v>391</v>
      </c>
    </row>
    <row r="40" spans="1:1" ht="14.25" customHeight="1" x14ac:dyDescent="0.4">
      <c r="A40" s="38" t="s">
        <v>392</v>
      </c>
    </row>
    <row r="41" spans="1:1" ht="14.25" customHeight="1" x14ac:dyDescent="0.4">
      <c r="A41" s="38" t="s">
        <v>419</v>
      </c>
    </row>
    <row r="42" spans="1:1" ht="14.25" customHeight="1" x14ac:dyDescent="0.4">
      <c r="A42" s="38" t="s">
        <v>393</v>
      </c>
    </row>
    <row r="43" spans="1:1" ht="14.25" customHeight="1" x14ac:dyDescent="0.4">
      <c r="A43" s="38" t="s">
        <v>420</v>
      </c>
    </row>
    <row r="44" spans="1:1" ht="14.25" customHeight="1" x14ac:dyDescent="0.4">
      <c r="A44" s="38" t="s">
        <v>394</v>
      </c>
    </row>
    <row r="45" spans="1:1" ht="14.25" customHeight="1" x14ac:dyDescent="0.4">
      <c r="A45" s="38" t="s">
        <v>421</v>
      </c>
    </row>
    <row r="46" spans="1:1" ht="14.25" customHeight="1" x14ac:dyDescent="0.4">
      <c r="A46" s="38" t="s">
        <v>422</v>
      </c>
    </row>
    <row r="47" spans="1:1" ht="14.25" customHeight="1" x14ac:dyDescent="0.4">
      <c r="A47" s="38" t="s">
        <v>423</v>
      </c>
    </row>
    <row r="48" spans="1:1" ht="14.25" customHeight="1" x14ac:dyDescent="0.4">
      <c r="A48" s="38"/>
    </row>
    <row r="49" spans="1:10" ht="14.25" customHeight="1" x14ac:dyDescent="0.4">
      <c r="A49" s="38" t="s">
        <v>395</v>
      </c>
    </row>
    <row r="50" spans="1:10" ht="14.25" customHeight="1" x14ac:dyDescent="0.4">
      <c r="A50" s="38"/>
    </row>
    <row r="51" spans="1:10" ht="14.25" customHeight="1" x14ac:dyDescent="0.4">
      <c r="A51" s="38" t="s">
        <v>436</v>
      </c>
    </row>
    <row r="52" spans="1:10" ht="14.25" customHeight="1" x14ac:dyDescent="0.4">
      <c r="A52" s="38"/>
    </row>
    <row r="53" spans="1:10" ht="14.25" customHeight="1" x14ac:dyDescent="0.4">
      <c r="A53" s="38" t="s">
        <v>396</v>
      </c>
    </row>
    <row r="54" spans="1:10" ht="14.25" customHeight="1" x14ac:dyDescent="0.4">
      <c r="A54" s="38"/>
    </row>
    <row r="55" spans="1:10" ht="14.25" customHeight="1" x14ac:dyDescent="0.4">
      <c r="A55" s="38" t="s">
        <v>436</v>
      </c>
    </row>
    <row r="56" spans="1:10" ht="14.25" customHeight="1" x14ac:dyDescent="0.4">
      <c r="A56" s="38"/>
    </row>
    <row r="57" spans="1:10" ht="14.25" customHeight="1" x14ac:dyDescent="0.4">
      <c r="A57" s="38" t="s">
        <v>397</v>
      </c>
    </row>
    <row r="58" spans="1:10" ht="14.25" customHeight="1" x14ac:dyDescent="0.4">
      <c r="A58" s="38"/>
    </row>
    <row r="59" spans="1:10" ht="14.25" customHeight="1" x14ac:dyDescent="0.4">
      <c r="A59" s="38" t="s">
        <v>699</v>
      </c>
    </row>
    <row r="60" spans="1:10" ht="14.25" customHeight="1" x14ac:dyDescent="0.4">
      <c r="A60" s="38" t="s">
        <v>700</v>
      </c>
    </row>
    <row r="61" spans="1:10" ht="14.25" customHeight="1" x14ac:dyDescent="0.4">
      <c r="A61" s="38"/>
      <c r="B61" s="242" t="s">
        <v>638</v>
      </c>
      <c r="C61" s="232" t="s">
        <v>640</v>
      </c>
      <c r="D61" s="233"/>
      <c r="E61" s="238" t="s">
        <v>654</v>
      </c>
      <c r="F61" s="243"/>
      <c r="G61" s="243"/>
      <c r="H61" s="239"/>
      <c r="I61" s="232" t="s">
        <v>641</v>
      </c>
      <c r="J61" s="233"/>
    </row>
    <row r="62" spans="1:10" ht="14.25" customHeight="1" x14ac:dyDescent="0.4">
      <c r="A62" s="38"/>
      <c r="B62" s="242"/>
      <c r="C62" s="234"/>
      <c r="D62" s="235"/>
      <c r="E62" s="240"/>
      <c r="F62" s="244"/>
      <c r="G62" s="244"/>
      <c r="H62" s="241"/>
      <c r="I62" s="234"/>
      <c r="J62" s="235"/>
    </row>
    <row r="63" spans="1:10" ht="14.25" customHeight="1" x14ac:dyDescent="0.4">
      <c r="A63" s="38"/>
      <c r="B63" s="242"/>
      <c r="C63" s="234"/>
      <c r="D63" s="235"/>
      <c r="E63" s="238" t="s">
        <v>653</v>
      </c>
      <c r="F63" s="239"/>
      <c r="G63" s="238" t="s">
        <v>651</v>
      </c>
      <c r="H63" s="239"/>
      <c r="I63" s="234"/>
      <c r="J63" s="235"/>
    </row>
    <row r="64" spans="1:10" ht="14.25" customHeight="1" x14ac:dyDescent="0.4">
      <c r="A64" s="38"/>
      <c r="B64" s="242"/>
      <c r="C64" s="236"/>
      <c r="D64" s="237"/>
      <c r="E64" s="240"/>
      <c r="F64" s="241"/>
      <c r="G64" s="240"/>
      <c r="H64" s="241"/>
      <c r="I64" s="236"/>
      <c r="J64" s="237"/>
    </row>
    <row r="65" spans="1:10" s="306" customFormat="1" ht="14.25" customHeight="1" x14ac:dyDescent="0.4">
      <c r="A65" s="299"/>
      <c r="B65" s="300" t="s">
        <v>639</v>
      </c>
      <c r="C65" s="301" t="s">
        <v>737</v>
      </c>
      <c r="D65" s="302" t="s">
        <v>650</v>
      </c>
      <c r="E65" s="303">
        <v>13500</v>
      </c>
      <c r="F65" s="304" t="s">
        <v>650</v>
      </c>
      <c r="G65" s="305">
        <v>31500</v>
      </c>
      <c r="H65" s="304" t="s">
        <v>650</v>
      </c>
      <c r="I65" s="303">
        <v>45000</v>
      </c>
      <c r="J65" s="304" t="s">
        <v>650</v>
      </c>
    </row>
    <row r="66" spans="1:10" ht="14.25" customHeight="1" x14ac:dyDescent="0.4">
      <c r="A66" s="38"/>
      <c r="B66" s="147" t="s">
        <v>652</v>
      </c>
      <c r="C66" s="143" t="s">
        <v>737</v>
      </c>
      <c r="D66" s="145" t="s">
        <v>650</v>
      </c>
      <c r="E66" s="144">
        <v>13500</v>
      </c>
      <c r="F66" s="145" t="s">
        <v>650</v>
      </c>
      <c r="G66" s="146">
        <v>31500</v>
      </c>
      <c r="H66" s="145" t="s">
        <v>650</v>
      </c>
      <c r="I66" s="144">
        <v>45000</v>
      </c>
      <c r="J66" s="145" t="s">
        <v>650</v>
      </c>
    </row>
    <row r="67" spans="1:10" ht="14.25" customHeight="1" x14ac:dyDescent="0.4">
      <c r="A67" s="38"/>
    </row>
    <row r="68" spans="1:10" ht="14.25" customHeight="1" x14ac:dyDescent="0.4">
      <c r="A68" s="38" t="s">
        <v>398</v>
      </c>
    </row>
    <row r="69" spans="1:10" ht="14.25" customHeight="1" x14ac:dyDescent="0.4">
      <c r="A69" s="38"/>
    </row>
    <row r="70" spans="1:10" ht="14.25" customHeight="1" x14ac:dyDescent="0.4">
      <c r="A70" s="38" t="s">
        <v>399</v>
      </c>
    </row>
    <row r="71" spans="1:10" ht="14.25" customHeight="1" x14ac:dyDescent="0.4">
      <c r="A71" s="38" t="s">
        <v>400</v>
      </c>
    </row>
    <row r="72" spans="1:10" ht="14.25" customHeight="1" x14ac:dyDescent="0.4">
      <c r="A72" s="38" t="s">
        <v>424</v>
      </c>
    </row>
    <row r="73" spans="1:10" ht="14.25" customHeight="1" x14ac:dyDescent="0.4">
      <c r="A73" s="38" t="s">
        <v>401</v>
      </c>
    </row>
    <row r="74" spans="1:10" ht="14.25" customHeight="1" x14ac:dyDescent="0.4">
      <c r="A74" s="38" t="s">
        <v>425</v>
      </c>
    </row>
    <row r="75" spans="1:10" ht="14.25" customHeight="1" x14ac:dyDescent="0.4">
      <c r="A75" s="38" t="s">
        <v>426</v>
      </c>
    </row>
    <row r="76" spans="1:10" ht="14.25" customHeight="1" x14ac:dyDescent="0.4">
      <c r="A76" s="38" t="s">
        <v>402</v>
      </c>
    </row>
    <row r="77" spans="1:10" ht="14.25" customHeight="1" x14ac:dyDescent="0.4">
      <c r="A77" s="38" t="s">
        <v>702</v>
      </c>
    </row>
    <row r="78" spans="1:10" s="161" customFormat="1" ht="14.25" customHeight="1" x14ac:dyDescent="0.4">
      <c r="A78" s="160" t="s">
        <v>409</v>
      </c>
    </row>
    <row r="79" spans="1:10" s="161" customFormat="1" ht="14.25" customHeight="1" x14ac:dyDescent="0.4">
      <c r="A79" s="160" t="s">
        <v>427</v>
      </c>
    </row>
    <row r="80" spans="1:10" s="161" customFormat="1" ht="14.25" customHeight="1" x14ac:dyDescent="0.4">
      <c r="A80" s="160" t="s">
        <v>428</v>
      </c>
    </row>
    <row r="81" spans="1:1" s="161" customFormat="1" ht="14.25" customHeight="1" x14ac:dyDescent="0.4">
      <c r="A81" s="160" t="s">
        <v>860</v>
      </c>
    </row>
    <row r="82" spans="1:1" s="161" customFormat="1" ht="14.25" customHeight="1" x14ac:dyDescent="0.4">
      <c r="A82" s="160" t="s">
        <v>701</v>
      </c>
    </row>
    <row r="83" spans="1:1" s="161" customFormat="1" ht="14.25" customHeight="1" x14ac:dyDescent="0.4">
      <c r="A83" s="160" t="s">
        <v>403</v>
      </c>
    </row>
    <row r="84" spans="1:1" s="161" customFormat="1" ht="14.25" customHeight="1" x14ac:dyDescent="0.4">
      <c r="A84" s="160" t="s">
        <v>861</v>
      </c>
    </row>
    <row r="85" spans="1:1" s="161" customFormat="1" ht="14.25" customHeight="1" x14ac:dyDescent="0.4">
      <c r="A85" s="160" t="s">
        <v>404</v>
      </c>
    </row>
    <row r="86" spans="1:1" s="306" customFormat="1" ht="14.25" customHeight="1" x14ac:dyDescent="0.4">
      <c r="A86" s="299" t="s">
        <v>862</v>
      </c>
    </row>
    <row r="87" spans="1:1" ht="14.25" customHeight="1" x14ac:dyDescent="0.4">
      <c r="A87" s="38"/>
    </row>
    <row r="88" spans="1:1" ht="14.25" customHeight="1" x14ac:dyDescent="0.4">
      <c r="A88" s="38" t="s">
        <v>405</v>
      </c>
    </row>
    <row r="89" spans="1:1" ht="14.25" customHeight="1" x14ac:dyDescent="0.4">
      <c r="A89" s="38" t="s">
        <v>406</v>
      </c>
    </row>
    <row r="90" spans="1:1" ht="14.25" customHeight="1" x14ac:dyDescent="0.4">
      <c r="A90" s="38" t="s">
        <v>437</v>
      </c>
    </row>
    <row r="91" spans="1:1" ht="14.25" customHeight="1" x14ac:dyDescent="0.4">
      <c r="A91" s="38" t="s">
        <v>407</v>
      </c>
    </row>
    <row r="92" spans="1:1" ht="14.25" customHeight="1" x14ac:dyDescent="0.4">
      <c r="A92" s="38" t="s">
        <v>437</v>
      </c>
    </row>
    <row r="93" spans="1:1" ht="14.25" customHeight="1" x14ac:dyDescent="0.4">
      <c r="A93" s="38" t="s">
        <v>408</v>
      </c>
    </row>
    <row r="94" spans="1:1" ht="14.25" customHeight="1" x14ac:dyDescent="0.4">
      <c r="A94" s="38" t="s">
        <v>437</v>
      </c>
    </row>
    <row r="95" spans="1:1" s="161" customFormat="1" ht="14.25" customHeight="1" x14ac:dyDescent="0.4">
      <c r="A95" s="160" t="s">
        <v>410</v>
      </c>
    </row>
    <row r="96" spans="1:1" s="161" customFormat="1" ht="14.25" customHeight="1" x14ac:dyDescent="0.4">
      <c r="A96" s="160" t="s">
        <v>863</v>
      </c>
    </row>
    <row r="97" spans="1:1" s="161" customFormat="1" ht="14.25" customHeight="1" x14ac:dyDescent="0.4">
      <c r="A97" s="160" t="s">
        <v>864</v>
      </c>
    </row>
    <row r="98" spans="1:1" s="161" customFormat="1" ht="14.25" customHeight="1" x14ac:dyDescent="0.4">
      <c r="A98" s="160" t="s">
        <v>865</v>
      </c>
    </row>
    <row r="99" spans="1:1" s="161" customFormat="1" ht="14.25" customHeight="1" x14ac:dyDescent="0.4">
      <c r="A99" s="160" t="s">
        <v>866</v>
      </c>
    </row>
    <row r="100" spans="1:1" s="161" customFormat="1" ht="14.25" customHeight="1" x14ac:dyDescent="0.4">
      <c r="A100" s="160" t="s">
        <v>867</v>
      </c>
    </row>
    <row r="101" spans="1:1" s="161" customFormat="1" ht="14.25" customHeight="1" x14ac:dyDescent="0.4">
      <c r="A101" s="160" t="s">
        <v>868</v>
      </c>
    </row>
    <row r="102" spans="1:1" ht="14.25" customHeight="1" x14ac:dyDescent="0.4">
      <c r="A102" s="38"/>
    </row>
    <row r="103" spans="1:1" ht="14.25" customHeight="1" x14ac:dyDescent="0.4">
      <c r="A103" s="38" t="s">
        <v>411</v>
      </c>
    </row>
    <row r="104" spans="1:1" ht="14.25" customHeight="1" x14ac:dyDescent="0.4">
      <c r="A104" s="38" t="s">
        <v>440</v>
      </c>
    </row>
    <row r="105" spans="1:1" ht="14.25" customHeight="1" x14ac:dyDescent="0.4">
      <c r="A105" s="38" t="s">
        <v>429</v>
      </c>
    </row>
    <row r="106" spans="1:1" ht="14.25" customHeight="1" x14ac:dyDescent="0.4">
      <c r="A106" s="38" t="s">
        <v>430</v>
      </c>
    </row>
    <row r="107" spans="1:1" ht="14.25" customHeight="1" x14ac:dyDescent="0.4">
      <c r="A107" s="54" t="s">
        <v>431</v>
      </c>
    </row>
    <row r="108" spans="1:1" ht="14.25" customHeight="1" x14ac:dyDescent="0.4">
      <c r="A108" s="54" t="s">
        <v>432</v>
      </c>
    </row>
    <row r="109" spans="1:1" ht="14.25" customHeight="1" x14ac:dyDescent="0.4"/>
    <row r="110" spans="1:1" ht="14.25" customHeight="1" x14ac:dyDescent="0.4">
      <c r="A110" s="38" t="s">
        <v>433</v>
      </c>
    </row>
    <row r="111" spans="1:1" ht="14.25" customHeight="1" x14ac:dyDescent="0.4">
      <c r="A111" s="54" t="s">
        <v>869</v>
      </c>
    </row>
    <row r="112" spans="1:1" ht="14.25" customHeight="1" x14ac:dyDescent="0.4">
      <c r="A112" s="54" t="s">
        <v>655</v>
      </c>
    </row>
    <row r="113" spans="1:6" ht="14.25" customHeight="1" x14ac:dyDescent="0.4">
      <c r="A113" s="54"/>
    </row>
    <row r="114" spans="1:6" ht="14.25" customHeight="1" x14ac:dyDescent="0.4">
      <c r="A114" s="54"/>
      <c r="B114" s="125"/>
      <c r="C114" s="227" t="s">
        <v>659</v>
      </c>
      <c r="D114" s="227"/>
      <c r="E114" s="227" t="s">
        <v>660</v>
      </c>
      <c r="F114" s="227"/>
    </row>
    <row r="115" spans="1:6" ht="14.25" customHeight="1" x14ac:dyDescent="0.4">
      <c r="A115" s="54"/>
      <c r="B115" s="135" t="s">
        <v>656</v>
      </c>
      <c r="C115" s="228" t="s">
        <v>870</v>
      </c>
      <c r="D115" s="228"/>
      <c r="E115" s="228" t="s">
        <v>874</v>
      </c>
      <c r="F115" s="228"/>
    </row>
    <row r="116" spans="1:6" ht="14.25" customHeight="1" x14ac:dyDescent="0.4">
      <c r="A116" s="54"/>
      <c r="B116" s="135" t="s">
        <v>657</v>
      </c>
      <c r="C116" s="228" t="s">
        <v>871</v>
      </c>
      <c r="D116" s="228"/>
      <c r="E116" s="229"/>
      <c r="F116" s="229"/>
    </row>
    <row r="117" spans="1:6" ht="14.25" customHeight="1" x14ac:dyDescent="0.4">
      <c r="A117" s="54"/>
      <c r="B117" s="135" t="s">
        <v>674</v>
      </c>
      <c r="C117" s="229"/>
      <c r="D117" s="229"/>
      <c r="E117" s="228" t="s">
        <v>875</v>
      </c>
      <c r="F117" s="228"/>
    </row>
    <row r="118" spans="1:6" ht="14.25" customHeight="1" x14ac:dyDescent="0.4">
      <c r="A118" s="54"/>
      <c r="B118" s="135" t="s">
        <v>658</v>
      </c>
      <c r="C118" s="228" t="s">
        <v>873</v>
      </c>
      <c r="D118" s="228"/>
      <c r="E118" s="228" t="s">
        <v>872</v>
      </c>
      <c r="F118" s="228"/>
    </row>
    <row r="119" spans="1:6" ht="14.25" customHeight="1" x14ac:dyDescent="0.4">
      <c r="A119" s="54"/>
      <c r="B119" s="123" t="s">
        <v>661</v>
      </c>
      <c r="C119" s="126"/>
      <c r="D119" s="126"/>
      <c r="E119" s="126"/>
      <c r="F119" s="126"/>
    </row>
    <row r="120" spans="1:6" ht="14.25" customHeight="1" x14ac:dyDescent="0.4">
      <c r="A120" s="54"/>
      <c r="B120" s="123" t="s">
        <v>675</v>
      </c>
      <c r="C120" s="126"/>
      <c r="D120" s="126"/>
      <c r="E120" s="126"/>
      <c r="F120" s="126"/>
    </row>
    <row r="121" spans="1:6" ht="14.25" customHeight="1" x14ac:dyDescent="0.4">
      <c r="A121" s="54"/>
    </row>
    <row r="122" spans="1:6" ht="14.25" customHeight="1" x14ac:dyDescent="0.4">
      <c r="A122" s="54" t="s">
        <v>662</v>
      </c>
    </row>
    <row r="123" spans="1:6" ht="14.25" customHeight="1" x14ac:dyDescent="0.4">
      <c r="A123" s="54"/>
      <c r="B123" s="127" t="s">
        <v>658</v>
      </c>
    </row>
    <row r="124" spans="1:6" ht="14.25" customHeight="1" x14ac:dyDescent="0.4">
      <c r="A124" s="54"/>
      <c r="B124" s="124" t="s">
        <v>663</v>
      </c>
      <c r="C124" s="124"/>
      <c r="D124" s="124"/>
      <c r="E124" s="149">
        <v>699808</v>
      </c>
      <c r="F124" s="124" t="s">
        <v>650</v>
      </c>
    </row>
    <row r="125" spans="1:6" ht="14.25" customHeight="1" x14ac:dyDescent="0.4">
      <c r="A125" s="54"/>
      <c r="B125" s="123" t="s">
        <v>664</v>
      </c>
      <c r="E125" s="150">
        <v>29908</v>
      </c>
      <c r="F125" s="123" t="s">
        <v>650</v>
      </c>
    </row>
    <row r="126" spans="1:6" ht="14.25" customHeight="1" x14ac:dyDescent="0.4">
      <c r="A126" s="54"/>
      <c r="B126" s="123" t="s">
        <v>665</v>
      </c>
      <c r="E126" s="151">
        <v>14053</v>
      </c>
      <c r="F126" s="123" t="s">
        <v>650</v>
      </c>
    </row>
    <row r="127" spans="1:6" ht="14.25" customHeight="1" x14ac:dyDescent="0.4">
      <c r="A127" s="54"/>
      <c r="B127" s="123" t="s">
        <v>666</v>
      </c>
      <c r="E127" s="152" t="s">
        <v>854</v>
      </c>
      <c r="F127" s="123" t="s">
        <v>650</v>
      </c>
    </row>
    <row r="128" spans="1:6" ht="14.25" customHeight="1" x14ac:dyDescent="0.4">
      <c r="A128" s="54"/>
      <c r="B128" s="123" t="s">
        <v>667</v>
      </c>
      <c r="E128" s="152" t="s">
        <v>854</v>
      </c>
      <c r="F128" s="123" t="s">
        <v>650</v>
      </c>
    </row>
    <row r="129" spans="1:6" ht="14.25" customHeight="1" x14ac:dyDescent="0.4">
      <c r="A129" s="54"/>
      <c r="B129" s="123" t="s">
        <v>668</v>
      </c>
      <c r="E129" s="152" t="s">
        <v>854</v>
      </c>
      <c r="F129" s="123" t="s">
        <v>650</v>
      </c>
    </row>
    <row r="130" spans="1:6" ht="14.25" customHeight="1" x14ac:dyDescent="0.4">
      <c r="A130" s="54"/>
      <c r="B130" s="123" t="s">
        <v>669</v>
      </c>
      <c r="E130" s="152">
        <v>-534625</v>
      </c>
      <c r="F130" s="123" t="s">
        <v>650</v>
      </c>
    </row>
    <row r="131" spans="1:6" ht="14.25" customHeight="1" x14ac:dyDescent="0.4">
      <c r="A131" s="54"/>
      <c r="B131" s="123" t="s">
        <v>670</v>
      </c>
      <c r="E131" s="152">
        <v>-3792</v>
      </c>
      <c r="F131" s="123" t="s">
        <v>650</v>
      </c>
    </row>
    <row r="132" spans="1:6" ht="14.25" customHeight="1" x14ac:dyDescent="0.4">
      <c r="A132" s="54"/>
      <c r="B132" s="123" t="s">
        <v>671</v>
      </c>
      <c r="E132" s="152">
        <v>18743</v>
      </c>
      <c r="F132" s="123" t="s">
        <v>650</v>
      </c>
    </row>
    <row r="133" spans="1:6" ht="14.25" customHeight="1" x14ac:dyDescent="0.4">
      <c r="A133" s="54"/>
      <c r="B133" s="123" t="s">
        <v>672</v>
      </c>
      <c r="E133" s="152">
        <v>-7768</v>
      </c>
      <c r="F133" s="123" t="s">
        <v>650</v>
      </c>
    </row>
    <row r="134" spans="1:6" ht="14.25" customHeight="1" x14ac:dyDescent="0.4">
      <c r="A134" s="54"/>
      <c r="B134" s="123" t="s">
        <v>676</v>
      </c>
      <c r="E134" s="152">
        <v>-2218</v>
      </c>
      <c r="F134" s="123" t="s">
        <v>650</v>
      </c>
    </row>
    <row r="135" spans="1:6" ht="14.25" customHeight="1" x14ac:dyDescent="0.4">
      <c r="A135" s="54"/>
      <c r="B135" s="123" t="s">
        <v>677</v>
      </c>
      <c r="E135" s="152">
        <v>0</v>
      </c>
      <c r="F135" s="123" t="s">
        <v>650</v>
      </c>
    </row>
    <row r="136" spans="1:6" ht="14.25" customHeight="1" x14ac:dyDescent="0.4">
      <c r="A136" s="54"/>
      <c r="B136" s="123" t="s">
        <v>728</v>
      </c>
      <c r="E136" s="152">
        <v>4500</v>
      </c>
      <c r="F136" s="123" t="s">
        <v>729</v>
      </c>
    </row>
    <row r="137" spans="1:6" ht="14.25" customHeight="1" x14ac:dyDescent="0.4">
      <c r="A137" s="54"/>
      <c r="B137" s="123" t="s">
        <v>678</v>
      </c>
      <c r="E137" s="152">
        <v>1796</v>
      </c>
      <c r="F137" s="123" t="s">
        <v>650</v>
      </c>
    </row>
    <row r="138" spans="1:6" ht="14.25" customHeight="1" x14ac:dyDescent="0.4">
      <c r="A138" s="54"/>
      <c r="B138" s="123" t="s">
        <v>679</v>
      </c>
      <c r="E138" s="152" t="s">
        <v>854</v>
      </c>
      <c r="F138" s="123" t="s">
        <v>650</v>
      </c>
    </row>
    <row r="139" spans="1:6" ht="14.25" customHeight="1" x14ac:dyDescent="0.4">
      <c r="A139" s="54"/>
      <c r="E139" s="150"/>
    </row>
    <row r="140" spans="1:6" ht="14.25" customHeight="1" x14ac:dyDescent="0.4">
      <c r="A140" s="54"/>
      <c r="B140" s="124" t="s">
        <v>673</v>
      </c>
      <c r="C140" s="124"/>
      <c r="D140" s="124"/>
      <c r="E140" s="149">
        <v>220405</v>
      </c>
      <c r="F140" s="124" t="s">
        <v>650</v>
      </c>
    </row>
    <row r="141" spans="1:6" ht="14.25" customHeight="1" x14ac:dyDescent="0.4">
      <c r="A141" s="54"/>
    </row>
    <row r="142" spans="1:6" s="161" customFormat="1" ht="14.25" customHeight="1" x14ac:dyDescent="0.4">
      <c r="A142" s="162" t="s">
        <v>434</v>
      </c>
    </row>
    <row r="143" spans="1:6" s="161" customFormat="1" ht="14.25" customHeight="1" x14ac:dyDescent="0.4">
      <c r="A143" s="162" t="s">
        <v>435</v>
      </c>
    </row>
    <row r="144" spans="1:6" s="161" customFormat="1" ht="14.25" customHeight="1" x14ac:dyDescent="0.4">
      <c r="A144" s="162" t="s">
        <v>438</v>
      </c>
    </row>
    <row r="145" spans="1:1" s="306" customFormat="1" ht="14.25" customHeight="1" x14ac:dyDescent="0.4">
      <c r="A145" s="307" t="s">
        <v>439</v>
      </c>
    </row>
    <row r="146" spans="1:1" s="161" customFormat="1" ht="14.25" customHeight="1" x14ac:dyDescent="0.4">
      <c r="A146" s="162" t="s">
        <v>738</v>
      </c>
    </row>
    <row r="147" spans="1:1" ht="14.25" customHeight="1" x14ac:dyDescent="0.4"/>
    <row r="148" spans="1:1" ht="14.25" customHeight="1" x14ac:dyDescent="0.4"/>
    <row r="149" spans="1:1" ht="14.25" customHeight="1" x14ac:dyDescent="0.4"/>
    <row r="150" spans="1:1" ht="14.25" customHeight="1" x14ac:dyDescent="0.4"/>
    <row r="151" spans="1:1" ht="14.25" customHeight="1" x14ac:dyDescent="0.4"/>
  </sheetData>
  <mergeCells count="17">
    <mergeCell ref="A1:G1"/>
    <mergeCell ref="I61:J64"/>
    <mergeCell ref="E63:F64"/>
    <mergeCell ref="G63:H64"/>
    <mergeCell ref="C61:D64"/>
    <mergeCell ref="B61:B64"/>
    <mergeCell ref="E61:H62"/>
    <mergeCell ref="C114:D114"/>
    <mergeCell ref="E114:F114"/>
    <mergeCell ref="C115:D115"/>
    <mergeCell ref="C116:D116"/>
    <mergeCell ref="C118:D118"/>
    <mergeCell ref="E115:F115"/>
    <mergeCell ref="E116:F116"/>
    <mergeCell ref="E118:F118"/>
    <mergeCell ref="C117:D117"/>
    <mergeCell ref="E117:F117"/>
  </mergeCells>
  <phoneticPr fontId="2"/>
  <printOptions horizontalCentered="1"/>
  <pageMargins left="0.39370078740157483" right="0.39370078740157483" top="0.39370078740157483" bottom="0.39370078740157483" header="0.19685039370078741" footer="0.19685039370078741"/>
  <pageSetup paperSize="9" scale="67" orientation="portrait" r:id="rId1"/>
  <rowBreaks count="1" manualBreakCount="1">
    <brk id="7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M44"/>
  <sheetViews>
    <sheetView workbookViewId="0"/>
  </sheetViews>
  <sheetFormatPr defaultRowHeight="13.25" x14ac:dyDescent="0.45"/>
  <cols>
    <col min="1" max="1" width="0.86328125" customWidth="1"/>
    <col min="2" max="2" width="3.7265625" customWidth="1"/>
    <col min="3" max="3" width="16.7265625" customWidth="1"/>
    <col min="4" max="11" width="15.1328125" customWidth="1"/>
    <col min="12" max="12" width="0.6328125" customWidth="1"/>
    <col min="13" max="13" width="0.36328125" customWidth="1"/>
  </cols>
  <sheetData>
    <row r="1" spans="2:11" ht="29.25" customHeight="1" x14ac:dyDescent="0.45">
      <c r="B1" s="39" t="s">
        <v>316</v>
      </c>
      <c r="C1" s="1"/>
      <c r="D1" s="2"/>
      <c r="E1" s="2"/>
      <c r="F1" s="2"/>
      <c r="G1" s="2"/>
      <c r="H1" s="2"/>
      <c r="I1" s="2"/>
      <c r="J1" s="44" t="s">
        <v>682</v>
      </c>
      <c r="K1" s="2"/>
    </row>
    <row r="2" spans="2:11" ht="37.5" customHeight="1" x14ac:dyDescent="0.45">
      <c r="B2" s="246" t="s">
        <v>0</v>
      </c>
      <c r="C2" s="246"/>
      <c r="D2" s="41" t="s">
        <v>1</v>
      </c>
      <c r="E2" s="41" t="s">
        <v>2</v>
      </c>
      <c r="F2" s="41" t="s">
        <v>3</v>
      </c>
      <c r="G2" s="41" t="s">
        <v>4</v>
      </c>
      <c r="H2" s="41" t="s">
        <v>5</v>
      </c>
      <c r="I2" s="42" t="s">
        <v>6</v>
      </c>
      <c r="J2" s="43" t="s">
        <v>7</v>
      </c>
      <c r="K2" s="3"/>
    </row>
    <row r="3" spans="2:11" ht="14.15" customHeight="1" x14ac:dyDescent="0.45">
      <c r="B3" s="245" t="s">
        <v>8</v>
      </c>
      <c r="C3" s="245"/>
      <c r="D3" s="9">
        <v>18818495</v>
      </c>
      <c r="E3" s="9">
        <v>2534464</v>
      </c>
      <c r="F3" s="9">
        <v>31925</v>
      </c>
      <c r="G3" s="9">
        <v>21321034</v>
      </c>
      <c r="H3" s="9">
        <v>13156858</v>
      </c>
      <c r="I3" s="9">
        <v>361128</v>
      </c>
      <c r="J3" s="46">
        <v>8164175</v>
      </c>
      <c r="K3" s="3"/>
    </row>
    <row r="4" spans="2:11" ht="14.15" customHeight="1" x14ac:dyDescent="0.45">
      <c r="B4" s="245" t="s">
        <v>9</v>
      </c>
      <c r="C4" s="245"/>
      <c r="D4" s="9">
        <v>2086679</v>
      </c>
      <c r="E4" s="9">
        <v>276260</v>
      </c>
      <c r="F4" s="9">
        <v>31925</v>
      </c>
      <c r="G4" s="9">
        <v>2331014</v>
      </c>
      <c r="H4" s="9" t="s">
        <v>129</v>
      </c>
      <c r="I4" s="9" t="s">
        <v>129</v>
      </c>
      <c r="J4" s="46">
        <v>2331014</v>
      </c>
      <c r="K4" s="3"/>
    </row>
    <row r="5" spans="2:11" ht="14.15" customHeight="1" x14ac:dyDescent="0.45">
      <c r="B5" s="247" t="s">
        <v>10</v>
      </c>
      <c r="C5" s="247"/>
      <c r="D5" s="9" t="s">
        <v>129</v>
      </c>
      <c r="E5" s="9" t="s">
        <v>129</v>
      </c>
      <c r="F5" s="9" t="s">
        <v>129</v>
      </c>
      <c r="G5" s="9" t="s">
        <v>129</v>
      </c>
      <c r="H5" s="9" t="s">
        <v>129</v>
      </c>
      <c r="I5" s="9" t="s">
        <v>129</v>
      </c>
      <c r="J5" s="46" t="s">
        <v>129</v>
      </c>
      <c r="K5" s="3"/>
    </row>
    <row r="6" spans="2:11" ht="14.15" customHeight="1" x14ac:dyDescent="0.45">
      <c r="B6" s="247" t="s">
        <v>11</v>
      </c>
      <c r="C6" s="247"/>
      <c r="D6" s="9">
        <v>16309371</v>
      </c>
      <c r="E6" s="9">
        <v>2144912</v>
      </c>
      <c r="F6" s="9" t="s">
        <v>129</v>
      </c>
      <c r="G6" s="9">
        <v>18454283</v>
      </c>
      <c r="H6" s="9">
        <v>12869103</v>
      </c>
      <c r="I6" s="9">
        <v>346735</v>
      </c>
      <c r="J6" s="46">
        <v>5585180</v>
      </c>
      <c r="K6" s="3"/>
    </row>
    <row r="7" spans="2:11" ht="14.15" customHeight="1" x14ac:dyDescent="0.45">
      <c r="B7" s="245" t="s">
        <v>12</v>
      </c>
      <c r="C7" s="245"/>
      <c r="D7" s="9">
        <v>416010</v>
      </c>
      <c r="E7" s="9">
        <v>11330</v>
      </c>
      <c r="F7" s="9" t="s">
        <v>129</v>
      </c>
      <c r="G7" s="9">
        <v>427340</v>
      </c>
      <c r="H7" s="9">
        <v>287756</v>
      </c>
      <c r="I7" s="9">
        <v>14393</v>
      </c>
      <c r="J7" s="46">
        <v>139585</v>
      </c>
      <c r="K7" s="3"/>
    </row>
    <row r="8" spans="2:11" ht="14.15" customHeight="1" x14ac:dyDescent="0.45">
      <c r="B8" s="249" t="s">
        <v>13</v>
      </c>
      <c r="C8" s="249"/>
      <c r="D8" s="9" t="s">
        <v>129</v>
      </c>
      <c r="E8" s="9" t="s">
        <v>129</v>
      </c>
      <c r="F8" s="9" t="s">
        <v>129</v>
      </c>
      <c r="G8" s="9" t="s">
        <v>129</v>
      </c>
      <c r="H8" s="9" t="s">
        <v>129</v>
      </c>
      <c r="I8" s="9" t="s">
        <v>129</v>
      </c>
      <c r="J8" s="46" t="s">
        <v>129</v>
      </c>
      <c r="K8" s="3"/>
    </row>
    <row r="9" spans="2:11" ht="14.15" customHeight="1" x14ac:dyDescent="0.45">
      <c r="B9" s="248" t="s">
        <v>14</v>
      </c>
      <c r="C9" s="248"/>
      <c r="D9" s="9" t="s">
        <v>129</v>
      </c>
      <c r="E9" s="9" t="s">
        <v>129</v>
      </c>
      <c r="F9" s="9" t="s">
        <v>129</v>
      </c>
      <c r="G9" s="9" t="s">
        <v>129</v>
      </c>
      <c r="H9" s="9" t="s">
        <v>129</v>
      </c>
      <c r="I9" s="9" t="s">
        <v>129</v>
      </c>
      <c r="J9" s="46" t="s">
        <v>129</v>
      </c>
      <c r="K9" s="3"/>
    </row>
    <row r="10" spans="2:11" ht="14.15" customHeight="1" x14ac:dyDescent="0.45">
      <c r="B10" s="249" t="s">
        <v>15</v>
      </c>
      <c r="C10" s="249"/>
      <c r="D10" s="9" t="s">
        <v>129</v>
      </c>
      <c r="E10" s="9" t="s">
        <v>129</v>
      </c>
      <c r="F10" s="9" t="s">
        <v>129</v>
      </c>
      <c r="G10" s="9" t="s">
        <v>129</v>
      </c>
      <c r="H10" s="9" t="s">
        <v>129</v>
      </c>
      <c r="I10" s="9" t="s">
        <v>129</v>
      </c>
      <c r="J10" s="46" t="s">
        <v>129</v>
      </c>
      <c r="K10" s="3"/>
    </row>
    <row r="11" spans="2:11" ht="14.15" customHeight="1" x14ac:dyDescent="0.45">
      <c r="B11" s="247" t="s">
        <v>16</v>
      </c>
      <c r="C11" s="247"/>
      <c r="D11" s="9" t="s">
        <v>129</v>
      </c>
      <c r="E11" s="9" t="s">
        <v>129</v>
      </c>
      <c r="F11" s="9" t="s">
        <v>129</v>
      </c>
      <c r="G11" s="9" t="s">
        <v>129</v>
      </c>
      <c r="H11" s="9" t="s">
        <v>129</v>
      </c>
      <c r="I11" s="9" t="s">
        <v>129</v>
      </c>
      <c r="J11" s="46" t="s">
        <v>129</v>
      </c>
      <c r="K11" s="3"/>
    </row>
    <row r="12" spans="2:11" ht="14.15" customHeight="1" x14ac:dyDescent="0.45">
      <c r="B12" s="247" t="s">
        <v>17</v>
      </c>
      <c r="C12" s="247"/>
      <c r="D12" s="9">
        <v>6435</v>
      </c>
      <c r="E12" s="9">
        <v>101961</v>
      </c>
      <c r="F12" s="9" t="s">
        <v>129</v>
      </c>
      <c r="G12" s="9">
        <v>108396</v>
      </c>
      <c r="H12" s="9" t="s">
        <v>129</v>
      </c>
      <c r="I12" s="9" t="s">
        <v>129</v>
      </c>
      <c r="J12" s="46">
        <v>108396</v>
      </c>
      <c r="K12" s="3"/>
    </row>
    <row r="13" spans="2:11" ht="14.15" customHeight="1" x14ac:dyDescent="0.45">
      <c r="B13" s="250" t="s">
        <v>18</v>
      </c>
      <c r="C13" s="250"/>
      <c r="D13" s="10">
        <v>19298008</v>
      </c>
      <c r="E13" s="10">
        <v>119235</v>
      </c>
      <c r="F13" s="10">
        <v>10054</v>
      </c>
      <c r="G13" s="9">
        <v>19407189</v>
      </c>
      <c r="H13" s="10">
        <v>18191376</v>
      </c>
      <c r="I13" s="10">
        <v>96471</v>
      </c>
      <c r="J13" s="46">
        <v>1215813</v>
      </c>
      <c r="K13" s="153"/>
    </row>
    <row r="14" spans="2:11" ht="14.15" customHeight="1" x14ac:dyDescent="0.45">
      <c r="B14" s="245" t="s">
        <v>19</v>
      </c>
      <c r="C14" s="245"/>
      <c r="D14" s="9">
        <v>53742</v>
      </c>
      <c r="E14" s="9">
        <v>105</v>
      </c>
      <c r="F14" s="9" t="s">
        <v>129</v>
      </c>
      <c r="G14" s="9">
        <v>53848</v>
      </c>
      <c r="H14" s="9" t="s">
        <v>129</v>
      </c>
      <c r="I14" s="9" t="s">
        <v>129</v>
      </c>
      <c r="J14" s="46">
        <v>53848</v>
      </c>
      <c r="K14" s="3"/>
    </row>
    <row r="15" spans="2:11" ht="14.15" customHeight="1" x14ac:dyDescent="0.45">
      <c r="B15" s="247" t="s">
        <v>20</v>
      </c>
      <c r="C15" s="247"/>
      <c r="D15" s="9" t="s">
        <v>129</v>
      </c>
      <c r="E15" s="9" t="s">
        <v>129</v>
      </c>
      <c r="F15" s="9" t="s">
        <v>129</v>
      </c>
      <c r="G15" s="9" t="s">
        <v>129</v>
      </c>
      <c r="H15" s="9" t="s">
        <v>129</v>
      </c>
      <c r="I15" s="9" t="s">
        <v>129</v>
      </c>
      <c r="J15" s="46" t="s">
        <v>129</v>
      </c>
      <c r="K15" s="3"/>
    </row>
    <row r="16" spans="2:11" ht="14.15" customHeight="1" x14ac:dyDescent="0.45">
      <c r="B16" s="245" t="s">
        <v>12</v>
      </c>
      <c r="C16" s="245"/>
      <c r="D16" s="9">
        <v>19159312</v>
      </c>
      <c r="E16" s="9">
        <v>62436</v>
      </c>
      <c r="F16" s="9" t="s">
        <v>129</v>
      </c>
      <c r="G16" s="9">
        <v>19221748</v>
      </c>
      <c r="H16" s="9">
        <v>18191376</v>
      </c>
      <c r="I16" s="9">
        <v>96471</v>
      </c>
      <c r="J16" s="46">
        <v>1030372</v>
      </c>
      <c r="K16" s="3"/>
    </row>
    <row r="17" spans="2:11" ht="14.15" customHeight="1" x14ac:dyDescent="0.45">
      <c r="B17" s="245" t="s">
        <v>16</v>
      </c>
      <c r="C17" s="245"/>
      <c r="D17" s="9" t="s">
        <v>129</v>
      </c>
      <c r="E17" s="9" t="s">
        <v>129</v>
      </c>
      <c r="F17" s="9" t="s">
        <v>129</v>
      </c>
      <c r="G17" s="9" t="s">
        <v>129</v>
      </c>
      <c r="H17" s="9" t="s">
        <v>129</v>
      </c>
      <c r="I17" s="9" t="s">
        <v>129</v>
      </c>
      <c r="J17" s="46" t="s">
        <v>129</v>
      </c>
      <c r="K17" s="3"/>
    </row>
    <row r="18" spans="2:11" ht="14.15" customHeight="1" x14ac:dyDescent="0.45">
      <c r="B18" s="247" t="s">
        <v>17</v>
      </c>
      <c r="C18" s="247"/>
      <c r="D18" s="9">
        <v>84953</v>
      </c>
      <c r="E18" s="9">
        <v>56694</v>
      </c>
      <c r="F18" s="9">
        <v>10054</v>
      </c>
      <c r="G18" s="9">
        <v>131593</v>
      </c>
      <c r="H18" s="9" t="s">
        <v>129</v>
      </c>
      <c r="I18" s="9" t="s">
        <v>129</v>
      </c>
      <c r="J18" s="46">
        <v>131593</v>
      </c>
      <c r="K18" s="3"/>
    </row>
    <row r="19" spans="2:11" ht="14.15" customHeight="1" x14ac:dyDescent="0.45">
      <c r="B19" s="245" t="s">
        <v>21</v>
      </c>
      <c r="C19" s="245"/>
      <c r="D19" s="9">
        <v>1208662</v>
      </c>
      <c r="E19" s="9">
        <v>17743</v>
      </c>
      <c r="F19" s="9">
        <v>573</v>
      </c>
      <c r="G19" s="9">
        <v>1225832</v>
      </c>
      <c r="H19" s="9">
        <v>944092</v>
      </c>
      <c r="I19" s="9">
        <v>76771</v>
      </c>
      <c r="J19" s="46">
        <v>281740</v>
      </c>
      <c r="K19" s="3"/>
    </row>
    <row r="20" spans="2:11" ht="14.15" customHeight="1" x14ac:dyDescent="0.45">
      <c r="B20" s="251" t="s">
        <v>22</v>
      </c>
      <c r="C20" s="252"/>
      <c r="D20" s="10">
        <v>39325165</v>
      </c>
      <c r="E20" s="10">
        <v>2671442</v>
      </c>
      <c r="F20" s="10">
        <v>42553</v>
      </c>
      <c r="G20" s="10">
        <v>41954055</v>
      </c>
      <c r="H20" s="10">
        <v>32292327</v>
      </c>
      <c r="I20" s="10">
        <v>534370</v>
      </c>
      <c r="J20" s="10">
        <v>9661728</v>
      </c>
      <c r="K20" s="3"/>
    </row>
    <row r="21" spans="2:11" ht="12" customHeight="1" x14ac:dyDescent="0.45">
      <c r="B21" s="4"/>
      <c r="C21" s="5"/>
      <c r="D21" s="11"/>
      <c r="E21" s="11"/>
      <c r="F21" s="11"/>
      <c r="G21" s="11"/>
      <c r="H21" s="11"/>
      <c r="I21" s="11"/>
      <c r="J21" s="11"/>
      <c r="K21" s="6"/>
    </row>
    <row r="22" spans="2:11" ht="29.25" customHeight="1" x14ac:dyDescent="0.45">
      <c r="B22" s="40" t="s">
        <v>317</v>
      </c>
      <c r="C22" s="8"/>
      <c r="D22" s="7"/>
      <c r="E22" s="7"/>
      <c r="F22" s="7"/>
      <c r="G22" s="7"/>
      <c r="H22" s="7"/>
      <c r="I22" s="7"/>
      <c r="K22" s="45" t="s">
        <v>682</v>
      </c>
    </row>
    <row r="23" spans="2:11" ht="12.95" customHeight="1" x14ac:dyDescent="0.45">
      <c r="B23" s="246" t="s">
        <v>0</v>
      </c>
      <c r="C23" s="246"/>
      <c r="D23" s="246" t="s">
        <v>23</v>
      </c>
      <c r="E23" s="246" t="s">
        <v>24</v>
      </c>
      <c r="F23" s="246" t="s">
        <v>25</v>
      </c>
      <c r="G23" s="246" t="s">
        <v>26</v>
      </c>
      <c r="H23" s="246" t="s">
        <v>27</v>
      </c>
      <c r="I23" s="246" t="s">
        <v>28</v>
      </c>
      <c r="J23" s="246" t="s">
        <v>29</v>
      </c>
      <c r="K23" s="246" t="s">
        <v>30</v>
      </c>
    </row>
    <row r="24" spans="2:11" ht="12.95" customHeight="1" x14ac:dyDescent="0.45">
      <c r="B24" s="246"/>
      <c r="C24" s="246"/>
      <c r="D24" s="246"/>
      <c r="E24" s="246"/>
      <c r="F24" s="246"/>
      <c r="G24" s="246"/>
      <c r="H24" s="246"/>
      <c r="I24" s="246"/>
      <c r="J24" s="246"/>
      <c r="K24" s="246"/>
    </row>
    <row r="25" spans="2:11" ht="14.15" customHeight="1" x14ac:dyDescent="0.45">
      <c r="B25" s="253" t="s">
        <v>8</v>
      </c>
      <c r="C25" s="254"/>
      <c r="D25" s="9">
        <v>1082758</v>
      </c>
      <c r="E25" s="9">
        <v>5409174</v>
      </c>
      <c r="F25" s="9">
        <v>70832</v>
      </c>
      <c r="G25" s="9">
        <v>105234</v>
      </c>
      <c r="H25" s="9">
        <v>910873</v>
      </c>
      <c r="I25" s="9">
        <v>436834</v>
      </c>
      <c r="J25" s="9">
        <v>148470</v>
      </c>
      <c r="K25" s="199">
        <v>8164175</v>
      </c>
    </row>
    <row r="26" spans="2:11" ht="14.15" customHeight="1" x14ac:dyDescent="0.45">
      <c r="B26" s="247" t="s">
        <v>19</v>
      </c>
      <c r="C26" s="247"/>
      <c r="D26" s="10">
        <v>311330</v>
      </c>
      <c r="E26" s="10">
        <v>1469077</v>
      </c>
      <c r="F26" s="10">
        <v>67429</v>
      </c>
      <c r="G26" s="10">
        <v>26770</v>
      </c>
      <c r="H26" s="10">
        <v>322241</v>
      </c>
      <c r="I26" s="10">
        <v>53430</v>
      </c>
      <c r="J26" s="10">
        <v>80737</v>
      </c>
      <c r="K26" s="199">
        <v>2331014</v>
      </c>
    </row>
    <row r="27" spans="2:11" ht="14.15" customHeight="1" x14ac:dyDescent="0.45">
      <c r="B27" s="247" t="s">
        <v>10</v>
      </c>
      <c r="C27" s="247"/>
      <c r="D27" s="9" t="s">
        <v>129</v>
      </c>
      <c r="E27" s="9" t="s">
        <v>129</v>
      </c>
      <c r="F27" s="9" t="s">
        <v>129</v>
      </c>
      <c r="G27" s="9" t="s">
        <v>129</v>
      </c>
      <c r="H27" s="9" t="s">
        <v>129</v>
      </c>
      <c r="I27" s="9" t="s">
        <v>129</v>
      </c>
      <c r="J27" s="9" t="s">
        <v>129</v>
      </c>
      <c r="K27" s="199" t="s">
        <v>129</v>
      </c>
    </row>
    <row r="28" spans="2:11" ht="14.15" customHeight="1" x14ac:dyDescent="0.45">
      <c r="B28" s="245" t="s">
        <v>11</v>
      </c>
      <c r="C28" s="245"/>
      <c r="D28" s="10">
        <v>764993</v>
      </c>
      <c r="E28" s="10">
        <v>3793709</v>
      </c>
      <c r="F28" s="10">
        <v>3403</v>
      </c>
      <c r="G28" s="10">
        <v>71150</v>
      </c>
      <c r="H28" s="10">
        <v>547444</v>
      </c>
      <c r="I28" s="10">
        <v>383404</v>
      </c>
      <c r="J28" s="10">
        <v>21078</v>
      </c>
      <c r="K28" s="199">
        <v>5585180</v>
      </c>
    </row>
    <row r="29" spans="2:11" ht="14.15" customHeight="1" x14ac:dyDescent="0.45">
      <c r="B29" s="247" t="s">
        <v>12</v>
      </c>
      <c r="C29" s="247"/>
      <c r="D29" s="10">
        <v>0</v>
      </c>
      <c r="E29" s="10">
        <v>112926</v>
      </c>
      <c r="F29" s="9" t="s">
        <v>129</v>
      </c>
      <c r="G29" s="9">
        <v>7315</v>
      </c>
      <c r="H29" s="10">
        <v>18353</v>
      </c>
      <c r="I29" s="10">
        <v>0</v>
      </c>
      <c r="J29" s="9">
        <v>990</v>
      </c>
      <c r="K29" s="199">
        <v>139585</v>
      </c>
    </row>
    <row r="30" spans="2:11" ht="14.15" customHeight="1" x14ac:dyDescent="0.45">
      <c r="B30" s="249" t="s">
        <v>13</v>
      </c>
      <c r="C30" s="249"/>
      <c r="D30" s="9" t="s">
        <v>129</v>
      </c>
      <c r="E30" s="9" t="s">
        <v>129</v>
      </c>
      <c r="F30" s="9" t="s">
        <v>129</v>
      </c>
      <c r="G30" s="9" t="s">
        <v>129</v>
      </c>
      <c r="H30" s="9" t="s">
        <v>129</v>
      </c>
      <c r="I30" s="9" t="s">
        <v>129</v>
      </c>
      <c r="J30" s="9" t="s">
        <v>129</v>
      </c>
      <c r="K30" s="199" t="s">
        <v>129</v>
      </c>
    </row>
    <row r="31" spans="2:11" ht="14.15" customHeight="1" x14ac:dyDescent="0.45">
      <c r="B31" s="248" t="s">
        <v>14</v>
      </c>
      <c r="C31" s="248"/>
      <c r="D31" s="9" t="s">
        <v>129</v>
      </c>
      <c r="E31" s="9" t="s">
        <v>129</v>
      </c>
      <c r="F31" s="9" t="s">
        <v>129</v>
      </c>
      <c r="G31" s="9" t="s">
        <v>129</v>
      </c>
      <c r="H31" s="9" t="s">
        <v>129</v>
      </c>
      <c r="I31" s="9" t="s">
        <v>129</v>
      </c>
      <c r="J31" s="9" t="s">
        <v>129</v>
      </c>
      <c r="K31" s="199" t="s">
        <v>129</v>
      </c>
    </row>
    <row r="32" spans="2:11" ht="14.15" customHeight="1" x14ac:dyDescent="0.45">
      <c r="B32" s="249" t="s">
        <v>15</v>
      </c>
      <c r="C32" s="249"/>
      <c r="D32" s="9" t="s">
        <v>129</v>
      </c>
      <c r="E32" s="9" t="s">
        <v>129</v>
      </c>
      <c r="F32" s="9" t="s">
        <v>129</v>
      </c>
      <c r="G32" s="9" t="s">
        <v>129</v>
      </c>
      <c r="H32" s="9" t="s">
        <v>129</v>
      </c>
      <c r="I32" s="9" t="s">
        <v>129</v>
      </c>
      <c r="J32" s="9" t="s">
        <v>129</v>
      </c>
      <c r="K32" s="199" t="s">
        <v>129</v>
      </c>
    </row>
    <row r="33" spans="2:13" ht="14.15" customHeight="1" x14ac:dyDescent="0.45">
      <c r="B33" s="247" t="s">
        <v>16</v>
      </c>
      <c r="C33" s="247"/>
      <c r="D33" s="9" t="s">
        <v>129</v>
      </c>
      <c r="E33" s="9" t="s">
        <v>129</v>
      </c>
      <c r="F33" s="9" t="s">
        <v>129</v>
      </c>
      <c r="G33" s="9" t="s">
        <v>129</v>
      </c>
      <c r="H33" s="9" t="s">
        <v>129</v>
      </c>
      <c r="I33" s="9" t="s">
        <v>129</v>
      </c>
      <c r="J33" s="9" t="s">
        <v>129</v>
      </c>
      <c r="K33" s="199" t="s">
        <v>129</v>
      </c>
    </row>
    <row r="34" spans="2:13" ht="14.15" customHeight="1" x14ac:dyDescent="0.45">
      <c r="B34" s="247" t="s">
        <v>17</v>
      </c>
      <c r="C34" s="247"/>
      <c r="D34" s="9">
        <v>6435</v>
      </c>
      <c r="E34" s="9">
        <v>33461</v>
      </c>
      <c r="F34" s="9" t="s">
        <v>129</v>
      </c>
      <c r="G34" s="9" t="s">
        <v>129</v>
      </c>
      <c r="H34" s="9">
        <v>22835</v>
      </c>
      <c r="I34" s="9" t="s">
        <v>129</v>
      </c>
      <c r="J34" s="9">
        <v>45665</v>
      </c>
      <c r="K34" s="199">
        <v>108396</v>
      </c>
    </row>
    <row r="35" spans="2:13" ht="14.15" customHeight="1" x14ac:dyDescent="0.45">
      <c r="B35" s="255" t="s">
        <v>18</v>
      </c>
      <c r="C35" s="256"/>
      <c r="D35" s="10">
        <v>1101500</v>
      </c>
      <c r="E35" s="9" t="s">
        <v>129</v>
      </c>
      <c r="F35" s="9" t="s">
        <v>129</v>
      </c>
      <c r="G35" s="9">
        <v>355</v>
      </c>
      <c r="H35" s="9">
        <v>82962</v>
      </c>
      <c r="I35" s="10">
        <v>30995</v>
      </c>
      <c r="J35" s="9" t="s">
        <v>129</v>
      </c>
      <c r="K35" s="199">
        <v>1215813</v>
      </c>
      <c r="L35" s="7"/>
    </row>
    <row r="36" spans="2:13" ht="14.15" customHeight="1" x14ac:dyDescent="0.45">
      <c r="B36" s="247" t="s">
        <v>19</v>
      </c>
      <c r="C36" s="247"/>
      <c r="D36" s="10">
        <v>53492</v>
      </c>
      <c r="E36" s="9" t="s">
        <v>129</v>
      </c>
      <c r="F36" s="9" t="s">
        <v>129</v>
      </c>
      <c r="G36" s="9">
        <v>355</v>
      </c>
      <c r="H36" s="9" t="s">
        <v>129</v>
      </c>
      <c r="I36" s="10">
        <v>0</v>
      </c>
      <c r="J36" s="9" t="s">
        <v>129</v>
      </c>
      <c r="K36" s="199">
        <v>53848</v>
      </c>
    </row>
    <row r="37" spans="2:13" ht="14.15" customHeight="1" x14ac:dyDescent="0.45">
      <c r="B37" s="247" t="s">
        <v>20</v>
      </c>
      <c r="C37" s="247"/>
      <c r="D37" s="9" t="s">
        <v>129</v>
      </c>
      <c r="E37" s="9" t="s">
        <v>129</v>
      </c>
      <c r="F37" s="9" t="s">
        <v>129</v>
      </c>
      <c r="G37" s="9" t="s">
        <v>129</v>
      </c>
      <c r="H37" s="9" t="s">
        <v>129</v>
      </c>
      <c r="I37" s="9" t="s">
        <v>129</v>
      </c>
      <c r="J37" s="9" t="s">
        <v>129</v>
      </c>
      <c r="K37" s="199" t="s">
        <v>129</v>
      </c>
    </row>
    <row r="38" spans="2:13" ht="14.15" customHeight="1" x14ac:dyDescent="0.45">
      <c r="B38" s="245" t="s">
        <v>12</v>
      </c>
      <c r="C38" s="245"/>
      <c r="D38" s="10">
        <v>916415</v>
      </c>
      <c r="E38" s="9" t="s">
        <v>129</v>
      </c>
      <c r="F38" s="9" t="s">
        <v>129</v>
      </c>
      <c r="G38" s="9" t="s">
        <v>129</v>
      </c>
      <c r="H38" s="9">
        <v>82962</v>
      </c>
      <c r="I38" s="10">
        <v>30995</v>
      </c>
      <c r="J38" s="9" t="s">
        <v>129</v>
      </c>
      <c r="K38" s="199">
        <v>1030372</v>
      </c>
    </row>
    <row r="39" spans="2:13" ht="14.15" customHeight="1" x14ac:dyDescent="0.45">
      <c r="B39" s="247" t="s">
        <v>16</v>
      </c>
      <c r="C39" s="247"/>
      <c r="D39" s="9" t="s">
        <v>129</v>
      </c>
      <c r="E39" s="9" t="s">
        <v>129</v>
      </c>
      <c r="F39" s="9" t="s">
        <v>129</v>
      </c>
      <c r="G39" s="9" t="s">
        <v>129</v>
      </c>
      <c r="H39" s="9" t="s">
        <v>129</v>
      </c>
      <c r="I39" s="9" t="s">
        <v>129</v>
      </c>
      <c r="J39" s="9" t="s">
        <v>129</v>
      </c>
      <c r="K39" s="199" t="s">
        <v>129</v>
      </c>
    </row>
    <row r="40" spans="2:13" ht="14.15" customHeight="1" x14ac:dyDescent="0.45">
      <c r="B40" s="245" t="s">
        <v>17</v>
      </c>
      <c r="C40" s="245"/>
      <c r="D40" s="9">
        <v>131593</v>
      </c>
      <c r="E40" s="9" t="s">
        <v>129</v>
      </c>
      <c r="F40" s="9" t="s">
        <v>129</v>
      </c>
      <c r="G40" s="9" t="s">
        <v>129</v>
      </c>
      <c r="H40" s="9" t="s">
        <v>129</v>
      </c>
      <c r="I40" s="9" t="s">
        <v>129</v>
      </c>
      <c r="J40" s="9" t="s">
        <v>129</v>
      </c>
      <c r="K40" s="199">
        <v>131593</v>
      </c>
    </row>
    <row r="41" spans="2:13" ht="14.15" customHeight="1" x14ac:dyDescent="0.45">
      <c r="B41" s="258" t="s">
        <v>21</v>
      </c>
      <c r="C41" s="259"/>
      <c r="D41" s="10">
        <v>20756</v>
      </c>
      <c r="E41" s="10">
        <v>99159</v>
      </c>
      <c r="F41" s="10">
        <v>4298</v>
      </c>
      <c r="G41" s="9">
        <v>1617</v>
      </c>
      <c r="H41" s="10">
        <v>63627</v>
      </c>
      <c r="I41" s="10">
        <v>14310</v>
      </c>
      <c r="J41" s="10">
        <v>77974</v>
      </c>
      <c r="K41" s="199">
        <v>281740</v>
      </c>
    </row>
    <row r="42" spans="2:13" ht="13.5" customHeight="1" x14ac:dyDescent="0.45">
      <c r="B42" s="257" t="s">
        <v>30</v>
      </c>
      <c r="C42" s="257"/>
      <c r="D42" s="10">
        <v>2205014</v>
      </c>
      <c r="E42" s="10">
        <v>5508333</v>
      </c>
      <c r="F42" s="10">
        <v>75130</v>
      </c>
      <c r="G42" s="10">
        <v>107207</v>
      </c>
      <c r="H42" s="10">
        <v>1057462</v>
      </c>
      <c r="I42" s="10">
        <v>482139</v>
      </c>
      <c r="J42" s="10">
        <v>226443</v>
      </c>
      <c r="K42" s="199">
        <v>9661728</v>
      </c>
      <c r="L42" s="5">
        <f t="shared" ref="L42:M42" si="0">SUM(L25,L35,L41)</f>
        <v>0</v>
      </c>
      <c r="M42" s="5">
        <f t="shared" si="0"/>
        <v>0</v>
      </c>
    </row>
    <row r="43" spans="2:13" ht="3" customHeight="1" x14ac:dyDescent="0.45"/>
    <row r="44" spans="2:13" ht="5.15" customHeight="1" x14ac:dyDescent="0.45"/>
  </sheetData>
  <mergeCells count="46">
    <mergeCell ref="B37:C37"/>
    <mergeCell ref="B36:C36"/>
    <mergeCell ref="B39:C39"/>
    <mergeCell ref="B38:C38"/>
    <mergeCell ref="B42:C42"/>
    <mergeCell ref="B41:C41"/>
    <mergeCell ref="B40:C40"/>
    <mergeCell ref="B31:C31"/>
    <mergeCell ref="B30:C30"/>
    <mergeCell ref="B33:C33"/>
    <mergeCell ref="B32:C32"/>
    <mergeCell ref="B35:C35"/>
    <mergeCell ref="B34:C34"/>
    <mergeCell ref="B25:C25"/>
    <mergeCell ref="B27:C27"/>
    <mergeCell ref="B26:C26"/>
    <mergeCell ref="B29:C29"/>
    <mergeCell ref="B28:C28"/>
    <mergeCell ref="B23:C24"/>
    <mergeCell ref="D23:D24"/>
    <mergeCell ref="E23:E24"/>
    <mergeCell ref="B20:C20"/>
    <mergeCell ref="K23:K24"/>
    <mergeCell ref="F23:F24"/>
    <mergeCell ref="G23:G24"/>
    <mergeCell ref="H23:H24"/>
    <mergeCell ref="I23:I24"/>
    <mergeCell ref="J23:J24"/>
    <mergeCell ref="B15:C15"/>
    <mergeCell ref="B14:C14"/>
    <mergeCell ref="B17:C17"/>
    <mergeCell ref="B16:C16"/>
    <mergeCell ref="B19:C19"/>
    <mergeCell ref="B18:C18"/>
    <mergeCell ref="B9:C9"/>
    <mergeCell ref="B8:C8"/>
    <mergeCell ref="B11:C11"/>
    <mergeCell ref="B10:C10"/>
    <mergeCell ref="B13:C13"/>
    <mergeCell ref="B12:C12"/>
    <mergeCell ref="B3:C3"/>
    <mergeCell ref="B2:C2"/>
    <mergeCell ref="B5:C5"/>
    <mergeCell ref="B4:C4"/>
    <mergeCell ref="B7:C7"/>
    <mergeCell ref="B6:C6"/>
  </mergeCells>
  <phoneticPr fontId="2"/>
  <printOptions horizontalCentered="1"/>
  <pageMargins left="0.19685039370078741" right="0.19685039370078741" top="0.35433070866141736" bottom="0.19685039370078741" header="0.31496062992125984" footer="0.31496062992125984"/>
  <pageSetup paperSize="9" scale="90" orientation="landscape" r:id="rId1"/>
  <colBreaks count="1" manualBreakCount="1">
    <brk id="12" max="4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2"/>
  <sheetViews>
    <sheetView workbookViewId="0">
      <selection activeCell="I16" sqref="I16"/>
    </sheetView>
  </sheetViews>
  <sheetFormatPr defaultColWidth="8.86328125" defaultRowHeight="11" x14ac:dyDescent="0.4"/>
  <cols>
    <col min="1" max="1" width="61.5" style="13" bestFit="1" customWidth="1"/>
    <col min="2" max="11" width="15.36328125" style="13" customWidth="1"/>
    <col min="12" max="16384" width="8.86328125" style="13"/>
  </cols>
  <sheetData>
    <row r="1" spans="1:11" ht="21.25" x14ac:dyDescent="0.65">
      <c r="A1" s="12" t="s">
        <v>318</v>
      </c>
    </row>
    <row r="2" spans="1:11" ht="13.25" x14ac:dyDescent="0.45">
      <c r="A2" s="14"/>
    </row>
    <row r="3" spans="1:11" ht="13.25" x14ac:dyDescent="0.45">
      <c r="A3" s="14"/>
    </row>
    <row r="5" spans="1:11" ht="13.25" x14ac:dyDescent="0.45">
      <c r="A5" s="74" t="s">
        <v>31</v>
      </c>
      <c r="B5" s="75"/>
      <c r="C5" s="75"/>
      <c r="D5" s="75"/>
      <c r="E5" s="75"/>
      <c r="F5" s="75"/>
      <c r="G5" s="75"/>
      <c r="H5" s="76" t="s">
        <v>682</v>
      </c>
      <c r="I5" s="75"/>
      <c r="J5" s="75"/>
      <c r="K5" s="75"/>
    </row>
    <row r="6" spans="1:11" ht="44.25" customHeight="1" x14ac:dyDescent="0.4">
      <c r="A6" s="77" t="s">
        <v>32</v>
      </c>
      <c r="B6" s="78" t="s">
        <v>33</v>
      </c>
      <c r="C6" s="78" t="s">
        <v>34</v>
      </c>
      <c r="D6" s="78" t="s">
        <v>35</v>
      </c>
      <c r="E6" s="78" t="s">
        <v>36</v>
      </c>
      <c r="F6" s="78" t="s">
        <v>37</v>
      </c>
      <c r="G6" s="78" t="s">
        <v>38</v>
      </c>
      <c r="H6" s="78" t="s">
        <v>39</v>
      </c>
      <c r="I6" s="75"/>
      <c r="J6" s="75"/>
      <c r="K6" s="75"/>
    </row>
    <row r="7" spans="1:11" ht="25.5" customHeight="1" x14ac:dyDescent="0.4">
      <c r="A7" s="79" t="s">
        <v>474</v>
      </c>
      <c r="B7" s="163">
        <v>602</v>
      </c>
      <c r="C7" s="164">
        <v>3046</v>
      </c>
      <c r="D7" s="164">
        <f>B7*C7</f>
        <v>1833692</v>
      </c>
      <c r="E7" s="164">
        <v>500</v>
      </c>
      <c r="F7" s="164">
        <f>B7*E7</f>
        <v>301000</v>
      </c>
      <c r="G7" s="164">
        <f>D7-F7</f>
        <v>1532692</v>
      </c>
      <c r="H7" s="164">
        <v>301000</v>
      </c>
      <c r="I7" s="75"/>
      <c r="J7" s="75"/>
      <c r="K7" s="75"/>
    </row>
    <row r="8" spans="1:11" ht="25.5" customHeight="1" x14ac:dyDescent="0.4">
      <c r="A8" s="79" t="s">
        <v>488</v>
      </c>
      <c r="B8" s="163">
        <v>2222</v>
      </c>
      <c r="C8" s="164">
        <v>1196.5</v>
      </c>
      <c r="D8" s="164">
        <f>B8*C8</f>
        <v>2658623</v>
      </c>
      <c r="E8" s="164">
        <v>500</v>
      </c>
      <c r="F8" s="164">
        <f>B8*E8</f>
        <v>1111000</v>
      </c>
      <c r="G8" s="164">
        <f>D8-F8</f>
        <v>1547623</v>
      </c>
      <c r="H8" s="164">
        <v>195000</v>
      </c>
      <c r="I8" s="75"/>
      <c r="J8" s="75"/>
      <c r="K8" s="75"/>
    </row>
    <row r="9" spans="1:11" ht="25.5" customHeight="1" x14ac:dyDescent="0.4">
      <c r="A9" s="81" t="s">
        <v>42</v>
      </c>
      <c r="B9" s="163">
        <f>SUM(B7:B8)</f>
        <v>2824</v>
      </c>
      <c r="C9" s="164">
        <f>SUM(C7:C8)</f>
        <v>4242.5</v>
      </c>
      <c r="D9" s="164">
        <f t="shared" ref="D9:H9" si="0">SUM(D7:D8)</f>
        <v>4492315</v>
      </c>
      <c r="E9" s="164">
        <f t="shared" si="0"/>
        <v>1000</v>
      </c>
      <c r="F9" s="164">
        <f t="shared" si="0"/>
        <v>1412000</v>
      </c>
      <c r="G9" s="164">
        <f t="shared" si="0"/>
        <v>3080315</v>
      </c>
      <c r="H9" s="164">
        <f t="shared" si="0"/>
        <v>496000</v>
      </c>
      <c r="I9" s="75"/>
      <c r="J9" s="75"/>
      <c r="K9" s="75"/>
    </row>
    <row r="10" spans="1:11" x14ac:dyDescent="0.4">
      <c r="A10" s="75"/>
      <c r="B10" s="75"/>
      <c r="C10" s="75"/>
      <c r="D10" s="75"/>
      <c r="E10" s="75"/>
      <c r="F10" s="75"/>
      <c r="G10" s="75"/>
      <c r="H10" s="75"/>
      <c r="I10" s="75"/>
      <c r="J10" s="75"/>
      <c r="K10" s="75"/>
    </row>
    <row r="11" spans="1:11" ht="13.25" x14ac:dyDescent="0.45">
      <c r="A11" s="74" t="s">
        <v>43</v>
      </c>
      <c r="B11" s="75"/>
      <c r="C11" s="75"/>
      <c r="D11" s="75"/>
      <c r="E11" s="75"/>
      <c r="F11" s="75"/>
      <c r="G11" s="75"/>
      <c r="H11" s="75"/>
      <c r="I11" s="75"/>
      <c r="J11" s="76" t="s">
        <v>682</v>
      </c>
      <c r="K11" s="75"/>
    </row>
    <row r="12" spans="1:11" ht="44.25" customHeight="1" x14ac:dyDescent="0.4">
      <c r="A12" s="77" t="s">
        <v>44</v>
      </c>
      <c r="B12" s="78" t="s">
        <v>45</v>
      </c>
      <c r="C12" s="78" t="s">
        <v>46</v>
      </c>
      <c r="D12" s="78" t="s">
        <v>47</v>
      </c>
      <c r="E12" s="78" t="s">
        <v>48</v>
      </c>
      <c r="F12" s="78" t="s">
        <v>49</v>
      </c>
      <c r="G12" s="78" t="s">
        <v>50</v>
      </c>
      <c r="H12" s="78" t="s">
        <v>51</v>
      </c>
      <c r="I12" s="78" t="s">
        <v>52</v>
      </c>
      <c r="J12" s="78" t="s">
        <v>39</v>
      </c>
      <c r="K12" s="75"/>
    </row>
    <row r="13" spans="1:11" ht="25.4" customHeight="1" x14ac:dyDescent="0.4">
      <c r="A13" s="79" t="s">
        <v>489</v>
      </c>
      <c r="B13" s="154">
        <v>44460000</v>
      </c>
      <c r="C13" s="154">
        <v>2186657709</v>
      </c>
      <c r="D13" s="154">
        <v>7972233</v>
      </c>
      <c r="E13" s="154">
        <f>C13-D13</f>
        <v>2178685476</v>
      </c>
      <c r="F13" s="154">
        <v>846720000</v>
      </c>
      <c r="G13" s="181">
        <f>B13/F13</f>
        <v>5.2508503401360547E-2</v>
      </c>
      <c r="H13" s="154">
        <f>E13*G13</f>
        <v>114399513.72704083</v>
      </c>
      <c r="I13" s="154">
        <v>0</v>
      </c>
      <c r="J13" s="91">
        <v>44460</v>
      </c>
      <c r="K13" s="75"/>
    </row>
    <row r="14" spans="1:11" ht="25.4" customHeight="1" x14ac:dyDescent="0.4">
      <c r="A14" s="79" t="s">
        <v>490</v>
      </c>
      <c r="B14" s="154">
        <v>50000000</v>
      </c>
      <c r="C14" s="154">
        <v>213155978</v>
      </c>
      <c r="D14" s="154">
        <v>110330755</v>
      </c>
      <c r="E14" s="154">
        <f t="shared" ref="E14:E17" si="1">C14-D14</f>
        <v>102825223</v>
      </c>
      <c r="F14" s="154">
        <v>50000000</v>
      </c>
      <c r="G14" s="181">
        <f t="shared" ref="G14:G15" si="2">B14/F14</f>
        <v>1</v>
      </c>
      <c r="H14" s="154">
        <f t="shared" ref="H14:H16" si="3">E14*G14</f>
        <v>102825223</v>
      </c>
      <c r="I14" s="154">
        <v>0</v>
      </c>
      <c r="J14" s="91">
        <v>50000</v>
      </c>
      <c r="K14" s="75"/>
    </row>
    <row r="15" spans="1:11" ht="25.4" customHeight="1" x14ac:dyDescent="0.4">
      <c r="A15" s="79" t="s">
        <v>491</v>
      </c>
      <c r="B15" s="154">
        <v>58841000</v>
      </c>
      <c r="C15" s="154">
        <v>1139340509</v>
      </c>
      <c r="D15" s="154">
        <v>306810452</v>
      </c>
      <c r="E15" s="154">
        <f t="shared" si="1"/>
        <v>832530057</v>
      </c>
      <c r="F15" s="154">
        <v>58841000</v>
      </c>
      <c r="G15" s="181">
        <f t="shared" si="2"/>
        <v>1</v>
      </c>
      <c r="H15" s="154">
        <f t="shared" si="3"/>
        <v>832530057</v>
      </c>
      <c r="I15" s="154">
        <v>0</v>
      </c>
      <c r="J15" s="155"/>
      <c r="K15" s="75"/>
    </row>
    <row r="16" spans="1:11" ht="25.4" customHeight="1" x14ac:dyDescent="0.4">
      <c r="A16" s="79" t="s">
        <v>606</v>
      </c>
      <c r="B16" s="154">
        <v>1722187000</v>
      </c>
      <c r="C16" s="154">
        <v>1772160700</v>
      </c>
      <c r="D16" s="154">
        <v>984298382</v>
      </c>
      <c r="E16" s="154">
        <f t="shared" si="1"/>
        <v>787862318</v>
      </c>
      <c r="F16" s="154">
        <v>30933913</v>
      </c>
      <c r="G16" s="181">
        <v>1</v>
      </c>
      <c r="H16" s="154">
        <f t="shared" si="3"/>
        <v>787862318</v>
      </c>
      <c r="I16" s="154">
        <v>-1037819000</v>
      </c>
      <c r="J16" s="155"/>
      <c r="K16" s="75"/>
    </row>
    <row r="17" spans="1:11" ht="25.4" customHeight="1" x14ac:dyDescent="0.4">
      <c r="A17" s="79" t="s">
        <v>607</v>
      </c>
      <c r="B17" s="154">
        <v>33802000</v>
      </c>
      <c r="C17" s="154">
        <v>2812108028</v>
      </c>
      <c r="D17" s="154">
        <v>966654976</v>
      </c>
      <c r="E17" s="154">
        <f t="shared" si="1"/>
        <v>1845453052</v>
      </c>
      <c r="F17" s="154">
        <v>871762795</v>
      </c>
      <c r="G17" s="181">
        <v>1</v>
      </c>
      <c r="H17" s="154">
        <f>E17*G17</f>
        <v>1845453052</v>
      </c>
      <c r="I17" s="154">
        <v>0</v>
      </c>
      <c r="J17" s="155"/>
      <c r="K17" s="75"/>
    </row>
    <row r="18" spans="1:11" ht="21.75" customHeight="1" x14ac:dyDescent="0.4">
      <c r="A18" s="81" t="s">
        <v>42</v>
      </c>
      <c r="B18" s="154">
        <f>SUM(B13:B17)</f>
        <v>1909290000</v>
      </c>
      <c r="C18" s="154">
        <f t="shared" ref="C18:F18" si="4">SUM(C13:C17)</f>
        <v>8123422924</v>
      </c>
      <c r="D18" s="154">
        <f t="shared" si="4"/>
        <v>2376066798</v>
      </c>
      <c r="E18" s="154">
        <f t="shared" si="4"/>
        <v>5747356126</v>
      </c>
      <c r="F18" s="154">
        <f t="shared" si="4"/>
        <v>1858257708</v>
      </c>
      <c r="G18" s="157"/>
      <c r="H18" s="154">
        <f t="shared" ref="H18" si="5">SUM(H13:H17)</f>
        <v>3683070163.7270408</v>
      </c>
      <c r="I18" s="154">
        <f t="shared" ref="I18" si="6">SUM(I13:I17)</f>
        <v>-1037819000</v>
      </c>
      <c r="J18" s="91">
        <f t="shared" ref="J18" si="7">SUM(J13:J17)</f>
        <v>94460</v>
      </c>
      <c r="K18" s="75"/>
    </row>
    <row r="19" spans="1:11" ht="21.75" customHeight="1" x14ac:dyDescent="0.4">
      <c r="A19" s="75"/>
      <c r="B19" s="75"/>
      <c r="C19" s="75"/>
      <c r="D19" s="75"/>
      <c r="E19" s="75"/>
      <c r="F19" s="75"/>
      <c r="G19" s="75"/>
      <c r="H19" s="75"/>
      <c r="I19" s="75"/>
      <c r="J19" s="75"/>
      <c r="K19" s="75"/>
    </row>
    <row r="20" spans="1:11" ht="21.75" customHeight="1" x14ac:dyDescent="0.45">
      <c r="A20" s="74" t="s">
        <v>53</v>
      </c>
      <c r="B20" s="75"/>
      <c r="C20" s="75"/>
      <c r="D20" s="75"/>
      <c r="E20" s="75"/>
      <c r="F20" s="75"/>
      <c r="G20" s="75"/>
      <c r="H20" s="75"/>
      <c r="I20" s="75"/>
      <c r="J20" s="75"/>
      <c r="K20" s="76" t="s">
        <v>681</v>
      </c>
    </row>
    <row r="21" spans="1:11" ht="44.25" customHeight="1" x14ac:dyDescent="0.4">
      <c r="A21" s="77" t="s">
        <v>44</v>
      </c>
      <c r="B21" s="78" t="s">
        <v>54</v>
      </c>
      <c r="C21" s="78" t="s">
        <v>46</v>
      </c>
      <c r="D21" s="78" t="s">
        <v>47</v>
      </c>
      <c r="E21" s="78" t="s">
        <v>48</v>
      </c>
      <c r="F21" s="78" t="s">
        <v>49</v>
      </c>
      <c r="G21" s="78" t="s">
        <v>50</v>
      </c>
      <c r="H21" s="78" t="s">
        <v>51</v>
      </c>
      <c r="I21" s="78" t="s">
        <v>55</v>
      </c>
      <c r="J21" s="78" t="s">
        <v>56</v>
      </c>
      <c r="K21" s="78" t="s">
        <v>39</v>
      </c>
    </row>
    <row r="22" spans="1:11" ht="25.4" customHeight="1" x14ac:dyDescent="0.4">
      <c r="A22" s="79" t="s">
        <v>492</v>
      </c>
      <c r="B22" s="154">
        <v>195000</v>
      </c>
      <c r="C22" s="154">
        <v>9959396077</v>
      </c>
      <c r="D22" s="154">
        <v>3814127439</v>
      </c>
      <c r="E22" s="154">
        <f>C22-D22</f>
        <v>6145268638</v>
      </c>
      <c r="F22" s="154">
        <v>150000000</v>
      </c>
      <c r="G22" s="182">
        <f>B22/F22</f>
        <v>1.2999999999999999E-3</v>
      </c>
      <c r="H22" s="154">
        <f>E22*G22</f>
        <v>7988849.2293999996</v>
      </c>
      <c r="I22" s="154">
        <v>0</v>
      </c>
      <c r="J22" s="154">
        <f>B22-I22</f>
        <v>195000</v>
      </c>
      <c r="K22" s="91">
        <v>195</v>
      </c>
    </row>
    <row r="23" spans="1:11" ht="25.4" customHeight="1" x14ac:dyDescent="0.4">
      <c r="A23" s="79" t="s">
        <v>493</v>
      </c>
      <c r="B23" s="154">
        <v>300000</v>
      </c>
      <c r="C23" s="154">
        <v>830542673</v>
      </c>
      <c r="D23" s="154">
        <v>580216179</v>
      </c>
      <c r="E23" s="154">
        <f t="shared" ref="E23:E31" si="8">C23-D23</f>
        <v>250326494</v>
      </c>
      <c r="F23" s="154">
        <v>176000000</v>
      </c>
      <c r="G23" s="182">
        <f t="shared" ref="G23:G31" si="9">B23/F23</f>
        <v>1.7045454545454545E-3</v>
      </c>
      <c r="H23" s="154">
        <f t="shared" ref="H23:H31" si="10">E23*G23</f>
        <v>426692.88749999995</v>
      </c>
      <c r="I23" s="154">
        <v>0</v>
      </c>
      <c r="J23" s="154">
        <f t="shared" ref="J23:J31" si="11">B23-I23</f>
        <v>300000</v>
      </c>
      <c r="K23" s="91">
        <v>300</v>
      </c>
    </row>
    <row r="24" spans="1:11" ht="25.4" customHeight="1" x14ac:dyDescent="0.4">
      <c r="A24" s="79" t="s">
        <v>494</v>
      </c>
      <c r="B24" s="154">
        <v>100000</v>
      </c>
      <c r="C24" s="154">
        <v>943568450</v>
      </c>
      <c r="D24" s="154">
        <v>166808375</v>
      </c>
      <c r="E24" s="154">
        <f t="shared" si="8"/>
        <v>776760075</v>
      </c>
      <c r="F24" s="154">
        <v>177824747</v>
      </c>
      <c r="G24" s="182">
        <f t="shared" si="9"/>
        <v>5.6235142569892142E-4</v>
      </c>
      <c r="H24" s="154">
        <f t="shared" si="10"/>
        <v>436812.1356022511</v>
      </c>
      <c r="I24" s="154">
        <v>0</v>
      </c>
      <c r="J24" s="154">
        <f t="shared" si="11"/>
        <v>100000</v>
      </c>
      <c r="K24" s="91">
        <v>100</v>
      </c>
    </row>
    <row r="25" spans="1:11" ht="25.4" customHeight="1" x14ac:dyDescent="0.4">
      <c r="A25" s="79" t="s">
        <v>495</v>
      </c>
      <c r="B25" s="154">
        <v>1440000</v>
      </c>
      <c r="C25" s="154">
        <v>1828023008</v>
      </c>
      <c r="D25" s="154">
        <v>411620998</v>
      </c>
      <c r="E25" s="154">
        <f t="shared" si="8"/>
        <v>1416402010</v>
      </c>
      <c r="F25" s="154">
        <v>41000000</v>
      </c>
      <c r="G25" s="182">
        <f t="shared" si="9"/>
        <v>3.5121951219512199E-2</v>
      </c>
      <c r="H25" s="154">
        <f t="shared" si="10"/>
        <v>49746802.302439027</v>
      </c>
      <c r="I25" s="154">
        <v>0</v>
      </c>
      <c r="J25" s="154">
        <f t="shared" si="11"/>
        <v>1440000</v>
      </c>
      <c r="K25" s="91">
        <v>1440</v>
      </c>
    </row>
    <row r="26" spans="1:11" ht="25.4" customHeight="1" x14ac:dyDescent="0.4">
      <c r="A26" s="79" t="s">
        <v>496</v>
      </c>
      <c r="B26" s="154">
        <v>25000</v>
      </c>
      <c r="C26" s="154">
        <v>643663000000</v>
      </c>
      <c r="D26" s="154">
        <v>622010000000</v>
      </c>
      <c r="E26" s="154">
        <f t="shared" si="8"/>
        <v>21653000000</v>
      </c>
      <c r="F26" s="154">
        <v>9080000000</v>
      </c>
      <c r="G26" s="182">
        <f t="shared" si="9"/>
        <v>2.7533039647577095E-6</v>
      </c>
      <c r="H26" s="154">
        <f t="shared" si="10"/>
        <v>59617.290748898682</v>
      </c>
      <c r="I26" s="154">
        <v>0</v>
      </c>
      <c r="J26" s="154">
        <f t="shared" si="11"/>
        <v>25000</v>
      </c>
      <c r="K26" s="91">
        <v>25</v>
      </c>
    </row>
    <row r="27" spans="1:11" ht="25.4" customHeight="1" x14ac:dyDescent="0.4">
      <c r="A27" s="79" t="s">
        <v>497</v>
      </c>
      <c r="B27" s="154">
        <v>10480000</v>
      </c>
      <c r="C27" s="154">
        <v>50279277661</v>
      </c>
      <c r="D27" s="154">
        <v>46590217492</v>
      </c>
      <c r="E27" s="154">
        <f t="shared" si="8"/>
        <v>3689060169</v>
      </c>
      <c r="F27" s="154">
        <v>2321590000</v>
      </c>
      <c r="G27" s="182">
        <f t="shared" si="9"/>
        <v>4.5141476315800812E-3</v>
      </c>
      <c r="H27" s="154">
        <f t="shared" si="10"/>
        <v>16652962.224647764</v>
      </c>
      <c r="I27" s="154">
        <v>0</v>
      </c>
      <c r="J27" s="154">
        <f t="shared" si="11"/>
        <v>10480000</v>
      </c>
      <c r="K27" s="91">
        <v>10480</v>
      </c>
    </row>
    <row r="28" spans="1:11" ht="25.4" customHeight="1" x14ac:dyDescent="0.4">
      <c r="A28" s="79" t="s">
        <v>498</v>
      </c>
      <c r="B28" s="154">
        <v>800000</v>
      </c>
      <c r="C28" s="154">
        <v>24164123000000</v>
      </c>
      <c r="D28" s="154">
        <v>23738231000000</v>
      </c>
      <c r="E28" s="154">
        <f t="shared" si="8"/>
        <v>425892000000</v>
      </c>
      <c r="F28" s="154">
        <v>16602000000</v>
      </c>
      <c r="G28" s="182">
        <f t="shared" si="9"/>
        <v>4.8186965425852308E-5</v>
      </c>
      <c r="H28" s="154">
        <f t="shared" si="10"/>
        <v>20522443.079147093</v>
      </c>
      <c r="I28" s="154">
        <v>0</v>
      </c>
      <c r="J28" s="154">
        <f t="shared" si="11"/>
        <v>800000</v>
      </c>
      <c r="K28" s="91">
        <v>800</v>
      </c>
    </row>
    <row r="29" spans="1:11" ht="25.4" customHeight="1" x14ac:dyDescent="0.4">
      <c r="A29" s="79" t="s">
        <v>499</v>
      </c>
      <c r="B29" s="154">
        <v>20000</v>
      </c>
      <c r="C29" s="154">
        <v>301064082</v>
      </c>
      <c r="D29" s="154">
        <v>171533958</v>
      </c>
      <c r="E29" s="154">
        <f t="shared" si="8"/>
        <v>129530124</v>
      </c>
      <c r="F29" s="154">
        <v>1810000</v>
      </c>
      <c r="G29" s="182">
        <f t="shared" si="9"/>
        <v>1.1049723756906077E-2</v>
      </c>
      <c r="H29" s="154">
        <f t="shared" si="10"/>
        <v>1431272.08839779</v>
      </c>
      <c r="I29" s="154">
        <v>0</v>
      </c>
      <c r="J29" s="154">
        <f t="shared" si="11"/>
        <v>20000</v>
      </c>
      <c r="K29" s="91">
        <v>20</v>
      </c>
    </row>
    <row r="30" spans="1:11" ht="25.4" customHeight="1" x14ac:dyDescent="0.4">
      <c r="A30" s="79" t="s">
        <v>500</v>
      </c>
      <c r="B30" s="154">
        <v>15930000</v>
      </c>
      <c r="C30" s="154">
        <v>280126424985</v>
      </c>
      <c r="D30" s="154">
        <v>254578623871</v>
      </c>
      <c r="E30" s="154">
        <f t="shared" si="8"/>
        <v>25547801114</v>
      </c>
      <c r="F30" s="154">
        <v>25547801114</v>
      </c>
      <c r="G30" s="182">
        <f t="shared" si="9"/>
        <v>6.2353702883926406E-4</v>
      </c>
      <c r="H30" s="154">
        <f t="shared" si="10"/>
        <v>15930000</v>
      </c>
      <c r="I30" s="154">
        <v>0</v>
      </c>
      <c r="J30" s="154">
        <f t="shared" si="11"/>
        <v>15930000</v>
      </c>
      <c r="K30" s="91">
        <v>15930</v>
      </c>
    </row>
    <row r="31" spans="1:11" ht="25.4" customHeight="1" x14ac:dyDescent="0.4">
      <c r="A31" s="79" t="s">
        <v>501</v>
      </c>
      <c r="B31" s="154">
        <v>180000</v>
      </c>
      <c r="C31" s="154">
        <v>2241849093</v>
      </c>
      <c r="D31" s="154">
        <v>341770224</v>
      </c>
      <c r="E31" s="154">
        <f t="shared" si="8"/>
        <v>1900078869</v>
      </c>
      <c r="F31" s="154">
        <v>3000000</v>
      </c>
      <c r="G31" s="182">
        <f t="shared" si="9"/>
        <v>0.06</v>
      </c>
      <c r="H31" s="154">
        <f t="shared" si="10"/>
        <v>114004732.14</v>
      </c>
      <c r="I31" s="154">
        <v>0</v>
      </c>
      <c r="J31" s="154">
        <f t="shared" si="11"/>
        <v>180000</v>
      </c>
      <c r="K31" s="91">
        <v>180</v>
      </c>
    </row>
    <row r="32" spans="1:11" ht="25.4" customHeight="1" x14ac:dyDescent="0.4">
      <c r="A32" s="81" t="s">
        <v>42</v>
      </c>
      <c r="B32" s="154">
        <f>SUM(B22:B31)</f>
        <v>29470000</v>
      </c>
      <c r="C32" s="154">
        <f t="shared" ref="C32:E32" si="12">SUM(C22:C31)</f>
        <v>25154296146029</v>
      </c>
      <c r="D32" s="154">
        <f t="shared" si="12"/>
        <v>24666895918536</v>
      </c>
      <c r="E32" s="154">
        <f t="shared" si="12"/>
        <v>487400227493</v>
      </c>
      <c r="F32" s="154">
        <f>SUM(F22:F31)</f>
        <v>54101025861</v>
      </c>
      <c r="G32" s="154"/>
      <c r="H32" s="154">
        <f t="shared" ref="H32:J32" si="13">SUM(H22:H31)</f>
        <v>227200183.37788281</v>
      </c>
      <c r="I32" s="154">
        <f t="shared" si="13"/>
        <v>0</v>
      </c>
      <c r="J32" s="154">
        <f t="shared" si="13"/>
        <v>29470000</v>
      </c>
      <c r="K32" s="91">
        <v>29470</v>
      </c>
    </row>
  </sheetData>
  <phoneticPr fontId="2"/>
  <printOptions horizontalCentered="1"/>
  <pageMargins left="0.39370078740157483" right="0.39370078740157483" top="0.39370078740157483" bottom="0.39370078740157483" header="0.19685039370078741" footer="0.19685039370078741"/>
  <pageSetup paperSize="9" scale="65" fitToHeight="0" orientation="landscape" r:id="rId1"/>
  <headerFooter>
    <oddHeader xml:space="preserve">&amp;R&amp;9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3"/>
  <sheetViews>
    <sheetView workbookViewId="0"/>
  </sheetViews>
  <sheetFormatPr defaultColWidth="8.86328125" defaultRowHeight="11" x14ac:dyDescent="0.4"/>
  <cols>
    <col min="1" max="1" width="22.86328125" style="13" customWidth="1"/>
    <col min="2" max="7" width="19.86328125" style="13" customWidth="1"/>
    <col min="8" max="16384" width="8.86328125" style="13"/>
  </cols>
  <sheetData>
    <row r="1" spans="1:7" ht="21.25" x14ac:dyDescent="0.65">
      <c r="A1" s="12" t="s">
        <v>319</v>
      </c>
    </row>
    <row r="2" spans="1:7" ht="13.25" x14ac:dyDescent="0.45">
      <c r="A2" s="14"/>
    </row>
    <row r="3" spans="1:7" ht="13.25" x14ac:dyDescent="0.45">
      <c r="A3" s="14"/>
    </row>
    <row r="4" spans="1:7" ht="13.25" x14ac:dyDescent="0.45">
      <c r="G4" s="16" t="s">
        <v>682</v>
      </c>
    </row>
    <row r="5" spans="1:7" ht="41.25" customHeight="1" x14ac:dyDescent="0.4">
      <c r="A5" s="17" t="s">
        <v>57</v>
      </c>
      <c r="B5" s="17" t="s">
        <v>58</v>
      </c>
      <c r="C5" s="17" t="s">
        <v>59</v>
      </c>
      <c r="D5" s="17" t="s">
        <v>60</v>
      </c>
      <c r="E5" s="17" t="s">
        <v>61</v>
      </c>
      <c r="F5" s="18" t="s">
        <v>62</v>
      </c>
      <c r="G5" s="18" t="s">
        <v>39</v>
      </c>
    </row>
    <row r="6" spans="1:7" ht="18" customHeight="1" x14ac:dyDescent="0.4">
      <c r="A6" s="83" t="s">
        <v>502</v>
      </c>
      <c r="B6" s="85">
        <v>999575</v>
      </c>
      <c r="C6" s="85">
        <v>0</v>
      </c>
      <c r="D6" s="85">
        <v>0</v>
      </c>
      <c r="E6" s="85">
        <v>0</v>
      </c>
      <c r="F6" s="85">
        <f>SUM(B6:E6)</f>
        <v>999575</v>
      </c>
      <c r="G6" s="85">
        <v>999575</v>
      </c>
    </row>
    <row r="7" spans="1:7" ht="18" customHeight="1" x14ac:dyDescent="0.4">
      <c r="A7" s="83" t="s">
        <v>503</v>
      </c>
      <c r="B7" s="85">
        <v>1497603</v>
      </c>
      <c r="C7" s="85">
        <v>0</v>
      </c>
      <c r="D7" s="85">
        <v>0</v>
      </c>
      <c r="E7" s="85">
        <v>0</v>
      </c>
      <c r="F7" s="85">
        <f t="shared" ref="F7:F12" si="0">SUM(B7:E7)</f>
        <v>1497603</v>
      </c>
      <c r="G7" s="85">
        <v>1497603</v>
      </c>
    </row>
    <row r="8" spans="1:7" ht="18" customHeight="1" x14ac:dyDescent="0.4">
      <c r="A8" s="83" t="s">
        <v>504</v>
      </c>
      <c r="B8" s="85">
        <v>1220</v>
      </c>
      <c r="C8" s="85">
        <v>0</v>
      </c>
      <c r="D8" s="85">
        <v>0</v>
      </c>
      <c r="E8" s="85">
        <v>0</v>
      </c>
      <c r="F8" s="85">
        <f t="shared" si="0"/>
        <v>1220</v>
      </c>
      <c r="G8" s="85">
        <v>1220</v>
      </c>
    </row>
    <row r="9" spans="1:7" ht="18" customHeight="1" x14ac:dyDescent="0.4">
      <c r="A9" s="83" t="s">
        <v>505</v>
      </c>
      <c r="B9" s="85">
        <v>1000</v>
      </c>
      <c r="C9" s="85">
        <v>0</v>
      </c>
      <c r="D9" s="85">
        <v>0</v>
      </c>
      <c r="E9" s="85">
        <v>0</v>
      </c>
      <c r="F9" s="85">
        <f t="shared" si="0"/>
        <v>1000</v>
      </c>
      <c r="G9" s="85">
        <v>1000</v>
      </c>
    </row>
    <row r="10" spans="1:7" ht="18" customHeight="1" x14ac:dyDescent="0.4">
      <c r="A10" s="83" t="s">
        <v>506</v>
      </c>
      <c r="B10" s="85">
        <v>1314169</v>
      </c>
      <c r="C10" s="85">
        <v>0</v>
      </c>
      <c r="D10" s="85">
        <v>0</v>
      </c>
      <c r="E10" s="85">
        <v>0</v>
      </c>
      <c r="F10" s="85">
        <f t="shared" si="0"/>
        <v>1314169</v>
      </c>
      <c r="G10" s="85">
        <v>1314169</v>
      </c>
    </row>
    <row r="11" spans="1:7" ht="18" customHeight="1" x14ac:dyDescent="0.4">
      <c r="A11" s="83" t="s">
        <v>507</v>
      </c>
      <c r="B11" s="85">
        <v>455344</v>
      </c>
      <c r="C11" s="85">
        <v>0</v>
      </c>
      <c r="D11" s="85">
        <v>0</v>
      </c>
      <c r="E11" s="85">
        <v>0</v>
      </c>
      <c r="F11" s="85">
        <f t="shared" si="0"/>
        <v>455344</v>
      </c>
      <c r="G11" s="85">
        <v>455344</v>
      </c>
    </row>
    <row r="12" spans="1:7" ht="18" customHeight="1" x14ac:dyDescent="0.4">
      <c r="A12" s="83" t="s">
        <v>508</v>
      </c>
      <c r="B12" s="85">
        <v>26277</v>
      </c>
      <c r="C12" s="85">
        <v>0</v>
      </c>
      <c r="D12" s="85">
        <v>0</v>
      </c>
      <c r="E12" s="85">
        <v>0</v>
      </c>
      <c r="F12" s="85">
        <f t="shared" si="0"/>
        <v>26277</v>
      </c>
      <c r="G12" s="85">
        <v>26277</v>
      </c>
    </row>
    <row r="13" spans="1:7" ht="18" customHeight="1" x14ac:dyDescent="0.4">
      <c r="A13" s="84" t="s">
        <v>42</v>
      </c>
      <c r="B13" s="85">
        <f>SUM(B6:B12)</f>
        <v>4295188</v>
      </c>
      <c r="C13" s="85">
        <f t="shared" ref="C13:G13" si="1">SUM(C6:C12)</f>
        <v>0</v>
      </c>
      <c r="D13" s="85">
        <f t="shared" si="1"/>
        <v>0</v>
      </c>
      <c r="E13" s="85">
        <f t="shared" si="1"/>
        <v>0</v>
      </c>
      <c r="F13" s="85">
        <f t="shared" si="1"/>
        <v>4295188</v>
      </c>
      <c r="G13" s="85">
        <f t="shared" si="1"/>
        <v>4295188</v>
      </c>
    </row>
  </sheetData>
  <phoneticPr fontId="2"/>
  <printOptions horizontalCentered="1"/>
  <pageMargins left="0.39370078740157483" right="0.39370078740157483" top="0.39370078740157483" bottom="0.39370078740157483" header="0.19685039370078741" footer="0.19685039370078741"/>
  <pageSetup paperSize="9" scale="9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59</vt:i4>
      </vt:variant>
      <vt:variant>
        <vt:lpstr>名前付き一覧</vt:lpstr>
      </vt:variant>
      <vt:variant>
        <vt:i4>24</vt:i4>
      </vt:variant>
    </vt:vector>
  </HeadingPairs>
  <TitlesOfParts>
    <vt:vector size="83" baseType="lpstr">
      <vt:lpstr>表紙</vt:lpstr>
      <vt:lpstr>貸借対照表(一般)</vt:lpstr>
      <vt:lpstr>行政コスト計算書(一般)</vt:lpstr>
      <vt:lpstr>純資産変動計算書(一般)</vt:lpstr>
      <vt:lpstr>資金収支計算書(一般)</vt:lpstr>
      <vt:lpstr>注記（一般）</vt:lpstr>
      <vt:lpstr>有形固定資産（一般）</vt:lpstr>
      <vt:lpstr>投資及び出資金の明細（一般）</vt:lpstr>
      <vt:lpstr>基金の明細（一般）</vt:lpstr>
      <vt:lpstr>貸付金の明細（一般）</vt:lpstr>
      <vt:lpstr>長期延滞債権の明細（一般）</vt:lpstr>
      <vt:lpstr>未収金の明細（一般）</vt:lpstr>
      <vt:lpstr>地方債等（借入先別）の明細（一般）</vt:lpstr>
      <vt:lpstr>地方債等（利率別）の明細（一般）</vt:lpstr>
      <vt:lpstr>地方債等（返済期間別）の明細（一般）</vt:lpstr>
      <vt:lpstr>特定の契約条項が付された地方債等の概要（一般）</vt:lpstr>
      <vt:lpstr>引当金の明細（一般）</vt:lpstr>
      <vt:lpstr>補助金等の明細（一般）</vt:lpstr>
      <vt:lpstr>財源の明細（一般）</vt:lpstr>
      <vt:lpstr>財源情報の明細（一般）</vt:lpstr>
      <vt:lpstr>資金の明細（一般）</vt:lpstr>
      <vt:lpstr>貸借対照表(全体)</vt:lpstr>
      <vt:lpstr>行政コスト計算書(全体)</vt:lpstr>
      <vt:lpstr>純資産変動計算書(全体)</vt:lpstr>
      <vt:lpstr>資金収支計算書(全体)</vt:lpstr>
      <vt:lpstr>注記（全体）</vt:lpstr>
      <vt:lpstr>有形固定資産（全体）</vt:lpstr>
      <vt:lpstr>投資及び出資金の明細（全体）</vt:lpstr>
      <vt:lpstr>基金の明細（全体）</vt:lpstr>
      <vt:lpstr>貸付金の明細（全体）</vt:lpstr>
      <vt:lpstr>長期延滞債権の明細（全体）</vt:lpstr>
      <vt:lpstr>未収金の明細 （全体）</vt:lpstr>
      <vt:lpstr>地方債等（借入先別）の明細（全体）</vt:lpstr>
      <vt:lpstr>地方債等（利率別）の明細（全体）</vt:lpstr>
      <vt:lpstr>地方債等（返済期間別）の明細（全体）</vt:lpstr>
      <vt:lpstr>特定の契約条項が付された地方債等の概要 (全体)</vt:lpstr>
      <vt:lpstr>引当金の明細 （全体）</vt:lpstr>
      <vt:lpstr>補助金等の明細 （全体）</vt:lpstr>
      <vt:lpstr>財源の明細（全体）</vt:lpstr>
      <vt:lpstr>資金の明細（全体）</vt:lpstr>
      <vt:lpstr>貸借対照表(連結)</vt:lpstr>
      <vt:lpstr>行政コスト計算書(連結)</vt:lpstr>
      <vt:lpstr>純資産変動計算書(連結)</vt:lpstr>
      <vt:lpstr>資金収支計算書(連結)</vt:lpstr>
      <vt:lpstr>有形固定資産(連結)</vt:lpstr>
      <vt:lpstr>連結精算表（貸借）</vt:lpstr>
      <vt:lpstr>連結精算表（行政）</vt:lpstr>
      <vt:lpstr>連結精算表（純資）</vt:lpstr>
      <vt:lpstr>連結精算表（資金）</vt:lpstr>
      <vt:lpstr>注記（連結）</vt:lpstr>
      <vt:lpstr>投資及び出資金の明細（連結）</vt:lpstr>
      <vt:lpstr>基金の明細（連結）</vt:lpstr>
      <vt:lpstr>貸付金の明細（連結）</vt:lpstr>
      <vt:lpstr>長期延滞債権の明細（連結）</vt:lpstr>
      <vt:lpstr>未収金の明細 （連結）</vt:lpstr>
      <vt:lpstr>引当金の明細 （連結）</vt:lpstr>
      <vt:lpstr>補助金等の明細 （連結）</vt:lpstr>
      <vt:lpstr>財源の明細（連結）</vt:lpstr>
      <vt:lpstr>資金の明細（連結）</vt:lpstr>
      <vt:lpstr>'引当金の明細 （全体）'!Print_Area</vt:lpstr>
      <vt:lpstr>'引当金の明細 （連結）'!Print_Area</vt:lpstr>
      <vt:lpstr>'基金の明細（一般）'!Print_Area</vt:lpstr>
      <vt:lpstr>'財源の明細（一般）'!Print_Area</vt:lpstr>
      <vt:lpstr>'財源の明細（全体）'!Print_Area</vt:lpstr>
      <vt:lpstr>'財源の明細（連結）'!Print_Area</vt:lpstr>
      <vt:lpstr>'貸付金の明細（一般）'!Print_Area</vt:lpstr>
      <vt:lpstr>'地方債等（返済期間別）の明細（全体）'!Print_Area</vt:lpstr>
      <vt:lpstr>'地方債等（利率別）の明細（全体）'!Print_Area</vt:lpstr>
      <vt:lpstr>'注記（一般）'!Print_Area</vt:lpstr>
      <vt:lpstr>'注記（全体）'!Print_Area</vt:lpstr>
      <vt:lpstr>'注記（連結）'!Print_Area</vt:lpstr>
      <vt:lpstr>'長期延滞債権の明細（一般）'!Print_Area</vt:lpstr>
      <vt:lpstr>'投資及び出資金の明細（一般）'!Print_Area</vt:lpstr>
      <vt:lpstr>'補助金等の明細（一般）'!Print_Area</vt:lpstr>
      <vt:lpstr>'未収金の明細（一般）'!Print_Area</vt:lpstr>
      <vt:lpstr>'有形固定資産（一般）'!Print_Area</vt:lpstr>
      <vt:lpstr>'有形固定資産（全体）'!Print_Area</vt:lpstr>
      <vt:lpstr>'有形固定資産(連結)'!Print_Area</vt:lpstr>
      <vt:lpstr>'財源の明細（連結）'!Print_Titles</vt:lpstr>
      <vt:lpstr>'連結精算表（行政）'!Print_Titles</vt:lpstr>
      <vt:lpstr>'連結精算表（資金）'!Print_Titles</vt:lpstr>
      <vt:lpstr>'連結精算表（純資）'!Print_Titles</vt:lpstr>
      <vt:lpstr>'連結精算表（貸借）'!Print_Titles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kikaku006</dc:creator>
  <cp:lastModifiedBy>飯田 仁美 Hitomi Iida</cp:lastModifiedBy>
  <cp:lastPrinted>2023-03-15T01:08:40Z</cp:lastPrinted>
  <dcterms:created xsi:type="dcterms:W3CDTF">2018-12-11T07:17:58Z</dcterms:created>
  <dcterms:modified xsi:type="dcterms:W3CDTF">2025-03-22T05:24:13Z</dcterms:modified>
</cp:coreProperties>
</file>